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M:\Research\Practice Research\FP191-Investment Year Method\Material for Website\"/>
    </mc:Choice>
  </mc:AlternateContent>
  <xr:revisionPtr revIDLastSave="0" documentId="10_ncr:100000_{C5BF3323-04D7-4005-87AE-8976C0668E3C}" xr6:coauthVersionLast="31" xr6:coauthVersionMax="36" xr10:uidLastSave="{00000000-0000-0000-0000-000000000000}"/>
  <bookViews>
    <workbookView xWindow="480" yWindow="105" windowWidth="27795" windowHeight="12600" xr2:uid="{00000000-000D-0000-FFFF-FFFF00000000}"/>
  </bookViews>
  <sheets>
    <sheet name="Disclaimer" sheetId="13" r:id="rId1"/>
    <sheet name="Background" sheetId="11" r:id="rId2"/>
    <sheet name="IYM Trial" sheetId="10" r:id="rId3"/>
    <sheet name="Renewal Strategy - Base" sheetId="1" r:id="rId4"/>
    <sheet name="Spike" sheetId="7" r:id="rId5"/>
    <sheet name="Slow up" sheetId="8" r:id="rId6"/>
    <sheet name="Slow down" sheetId="9" r:id="rId7"/>
    <sheet name="Asset rollover" sheetId="6" r:id="rId8"/>
  </sheets>
  <definedNames>
    <definedName name="age">#REF!</definedName>
    <definedName name="gamma">#REF!</definedName>
    <definedName name="q.table">#REF!</definedName>
    <definedName name="rf">#REF!</definedName>
  </definedNames>
  <calcPr calcId="179017"/>
</workbook>
</file>

<file path=xl/calcChain.xml><?xml version="1.0" encoding="utf-8"?>
<calcChain xmlns="http://schemas.openxmlformats.org/spreadsheetml/2006/main">
  <c r="B28" i="10" l="1"/>
  <c r="C47" i="10" s="1"/>
  <c r="I8" i="10"/>
  <c r="H8" i="10"/>
  <c r="G8" i="10"/>
  <c r="F8" i="10"/>
  <c r="E8" i="10"/>
  <c r="D8" i="10"/>
  <c r="C8" i="10"/>
  <c r="G4" i="10"/>
  <c r="H11" i="10" s="1"/>
  <c r="E2" i="10"/>
  <c r="D2" i="10"/>
  <c r="C2" i="10"/>
  <c r="G2" i="10" s="1"/>
  <c r="B27" i="10" l="1"/>
  <c r="B26" i="10" s="1"/>
  <c r="B25" i="10" s="1"/>
  <c r="B24" i="10" s="1"/>
  <c r="B23" i="10" s="1"/>
  <c r="B22" i="10" s="1"/>
  <c r="B21" i="10" s="1"/>
  <c r="B20" i="10" s="1"/>
  <c r="B19" i="10" s="1"/>
  <c r="B18" i="10" s="1"/>
  <c r="B17" i="10" s="1"/>
  <c r="B16" i="10" s="1"/>
  <c r="B15" i="10" s="1"/>
  <c r="B29" i="10"/>
  <c r="B30" i="10" s="1"/>
  <c r="B31" i="10" s="1"/>
  <c r="B32" i="10" s="1"/>
  <c r="B33" i="10" s="1"/>
  <c r="B34" i="10" s="1"/>
  <c r="B35" i="10" s="1"/>
  <c r="B36" i="10" s="1"/>
  <c r="B37" i="10" s="1"/>
  <c r="B38" i="10" s="1"/>
  <c r="B39" i="10" s="1"/>
  <c r="B40" i="10" s="1"/>
  <c r="B41" i="10" s="1"/>
  <c r="B42" i="10" s="1"/>
  <c r="C11" i="10"/>
  <c r="C15" i="10" s="1"/>
  <c r="E11" i="10"/>
  <c r="E15" i="10" s="1"/>
  <c r="G11" i="10"/>
  <c r="G15" i="10" s="1"/>
  <c r="I11" i="10"/>
  <c r="I15" i="10" s="1"/>
  <c r="D11" i="10"/>
  <c r="F11" i="10"/>
  <c r="C11" i="8"/>
  <c r="C39" i="8"/>
  <c r="C39" i="1"/>
  <c r="C39" i="7"/>
  <c r="B12" i="7"/>
  <c r="C42" i="10" l="1"/>
  <c r="D42" i="10"/>
  <c r="F42" i="10"/>
  <c r="H42" i="10"/>
  <c r="B43" i="10"/>
  <c r="E42" i="10"/>
  <c r="G42" i="10"/>
  <c r="I42" i="10"/>
  <c r="B14" i="10"/>
  <c r="F15" i="10"/>
  <c r="D15" i="10"/>
  <c r="H15" i="10"/>
  <c r="G4" i="9"/>
  <c r="I11" i="9" s="1"/>
  <c r="E2" i="9"/>
  <c r="D2" i="9"/>
  <c r="C2" i="9"/>
  <c r="C39" i="9"/>
  <c r="B13" i="9"/>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H11" i="9"/>
  <c r="F11" i="9"/>
  <c r="D11" i="9"/>
  <c r="C11" i="9"/>
  <c r="I8" i="9"/>
  <c r="H8" i="9"/>
  <c r="G8" i="9"/>
  <c r="F8" i="9"/>
  <c r="E8" i="9"/>
  <c r="D8" i="9"/>
  <c r="C8" i="9"/>
  <c r="G4" i="8"/>
  <c r="E2" i="8"/>
  <c r="D2" i="8"/>
  <c r="C2" i="8"/>
  <c r="B13" i="8"/>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D11" i="8"/>
  <c r="E11" i="8" s="1"/>
  <c r="F11" i="8" s="1"/>
  <c r="G11" i="8" s="1"/>
  <c r="H11" i="8" s="1"/>
  <c r="I11" i="8" s="1"/>
  <c r="I8" i="8"/>
  <c r="H8" i="8"/>
  <c r="G8" i="8"/>
  <c r="F8" i="8"/>
  <c r="E8" i="8"/>
  <c r="D8" i="8"/>
  <c r="C8" i="8"/>
  <c r="G4" i="7"/>
  <c r="H11" i="7" s="1"/>
  <c r="E2" i="7"/>
  <c r="D2" i="7"/>
  <c r="C2" i="7"/>
  <c r="B13" i="7"/>
  <c r="B14" i="7" s="1"/>
  <c r="B15" i="7" s="1"/>
  <c r="B16" i="7" s="1"/>
  <c r="B17" i="7" s="1"/>
  <c r="B18" i="7" s="1"/>
  <c r="B19" i="7" s="1"/>
  <c r="B20" i="7" s="1"/>
  <c r="B21" i="7" s="1"/>
  <c r="B22" i="7" s="1"/>
  <c r="B23" i="7" s="1"/>
  <c r="B24" i="7" s="1"/>
  <c r="B25" i="7" s="1"/>
  <c r="B26" i="7" s="1"/>
  <c r="I8" i="7"/>
  <c r="H8" i="7"/>
  <c r="G8" i="7"/>
  <c r="F8" i="7"/>
  <c r="E8" i="7"/>
  <c r="D8" i="7"/>
  <c r="C8" i="7"/>
  <c r="E2" i="1"/>
  <c r="D2" i="1"/>
  <c r="C2" i="1"/>
  <c r="E11" i="9" l="1"/>
  <c r="G11" i="9"/>
  <c r="E11" i="7"/>
  <c r="C11" i="7"/>
  <c r="F11" i="7"/>
  <c r="I11" i="7"/>
  <c r="D11" i="7"/>
  <c r="D34" i="7" s="1"/>
  <c r="G11" i="7"/>
  <c r="G30" i="7" s="1"/>
  <c r="G2" i="8"/>
  <c r="G2" i="7"/>
  <c r="B13" i="10"/>
  <c r="F14" i="10"/>
  <c r="C14" i="10"/>
  <c r="G14" i="10"/>
  <c r="D14" i="10"/>
  <c r="H14" i="10"/>
  <c r="E14" i="10"/>
  <c r="I14" i="10"/>
  <c r="D43" i="10"/>
  <c r="F43" i="10"/>
  <c r="H43" i="10"/>
  <c r="B44" i="10"/>
  <c r="C43" i="10"/>
  <c r="E43" i="10"/>
  <c r="G43" i="10"/>
  <c r="I43" i="10"/>
  <c r="G2" i="9"/>
  <c r="B27" i="7"/>
  <c r="B28" i="7" s="1"/>
  <c r="B29" i="7" s="1"/>
  <c r="B30" i="7" s="1"/>
  <c r="B31" i="7" s="1"/>
  <c r="B32" i="7" s="1"/>
  <c r="B33" i="7" s="1"/>
  <c r="B34" i="7" s="1"/>
  <c r="B35" i="7" s="1"/>
  <c r="B36" i="7" s="1"/>
  <c r="B37" i="7" s="1"/>
  <c r="F12" i="7"/>
  <c r="H12" i="7"/>
  <c r="C17" i="9"/>
  <c r="E33" i="9"/>
  <c r="G16" i="9"/>
  <c r="I33" i="9"/>
  <c r="D37" i="9"/>
  <c r="D36" i="9"/>
  <c r="D35" i="9"/>
  <c r="D34" i="9"/>
  <c r="D33" i="9"/>
  <c r="D32" i="9"/>
  <c r="D31" i="9"/>
  <c r="D30" i="9"/>
  <c r="D29" i="9"/>
  <c r="D28" i="9"/>
  <c r="D27" i="9"/>
  <c r="D26" i="9"/>
  <c r="D25" i="9"/>
  <c r="D24" i="9"/>
  <c r="D23" i="9"/>
  <c r="D22" i="9"/>
  <c r="D21" i="9"/>
  <c r="D20" i="9"/>
  <c r="D19" i="9"/>
  <c r="D18" i="9"/>
  <c r="F37" i="9"/>
  <c r="F36" i="9"/>
  <c r="F35" i="9"/>
  <c r="F34" i="9"/>
  <c r="F33" i="9"/>
  <c r="F32" i="9"/>
  <c r="F31" i="9"/>
  <c r="F30" i="9"/>
  <c r="F29" i="9"/>
  <c r="F28" i="9"/>
  <c r="F27" i="9"/>
  <c r="F26" i="9"/>
  <c r="F25" i="9"/>
  <c r="F24" i="9"/>
  <c r="F23" i="9"/>
  <c r="F22" i="9"/>
  <c r="F21" i="9"/>
  <c r="F20" i="9"/>
  <c r="F19" i="9"/>
  <c r="F18" i="9"/>
  <c r="F17" i="9"/>
  <c r="H37" i="9"/>
  <c r="H36" i="9"/>
  <c r="H35" i="9"/>
  <c r="H34" i="9"/>
  <c r="H33" i="9"/>
  <c r="H32" i="9"/>
  <c r="H31" i="9"/>
  <c r="H30" i="9"/>
  <c r="H29" i="9"/>
  <c r="H28" i="9"/>
  <c r="H27" i="9"/>
  <c r="H26" i="9"/>
  <c r="H25" i="9"/>
  <c r="H24" i="9"/>
  <c r="H23" i="9"/>
  <c r="H22" i="9"/>
  <c r="H21" i="9"/>
  <c r="H20" i="9"/>
  <c r="H19" i="9"/>
  <c r="H18" i="9"/>
  <c r="H17" i="9"/>
  <c r="C12" i="9"/>
  <c r="D39" i="9" s="1"/>
  <c r="E12" i="9"/>
  <c r="G12" i="9"/>
  <c r="I12" i="9"/>
  <c r="C13" i="9"/>
  <c r="E13" i="9"/>
  <c r="G13" i="9"/>
  <c r="I13" i="9"/>
  <c r="C14" i="9"/>
  <c r="E14" i="9"/>
  <c r="G14" i="9"/>
  <c r="I14" i="9"/>
  <c r="C15" i="9"/>
  <c r="E15" i="9"/>
  <c r="G15" i="9"/>
  <c r="I15" i="9"/>
  <c r="C16" i="9"/>
  <c r="E16" i="9"/>
  <c r="I16" i="9"/>
  <c r="E17" i="9"/>
  <c r="I17" i="9"/>
  <c r="E18" i="9"/>
  <c r="I18" i="9"/>
  <c r="E19" i="9"/>
  <c r="I19" i="9"/>
  <c r="E20" i="9"/>
  <c r="I20" i="9"/>
  <c r="E21" i="9"/>
  <c r="I21" i="9"/>
  <c r="E22" i="9"/>
  <c r="I22" i="9"/>
  <c r="E23" i="9"/>
  <c r="I23" i="9"/>
  <c r="E24" i="9"/>
  <c r="I24" i="9"/>
  <c r="E25" i="9"/>
  <c r="I25" i="9"/>
  <c r="E26" i="9"/>
  <c r="I26" i="9"/>
  <c r="E27" i="9"/>
  <c r="I27" i="9"/>
  <c r="E28" i="9"/>
  <c r="I28" i="9"/>
  <c r="E29" i="9"/>
  <c r="I29" i="9"/>
  <c r="E30" i="9"/>
  <c r="I30" i="9"/>
  <c r="E31" i="9"/>
  <c r="I31" i="9"/>
  <c r="E32" i="9"/>
  <c r="I32" i="9"/>
  <c r="C37" i="9"/>
  <c r="C36" i="9"/>
  <c r="C35" i="9"/>
  <c r="C34" i="9"/>
  <c r="E37" i="9"/>
  <c r="E36" i="9"/>
  <c r="E35" i="9"/>
  <c r="E34" i="9"/>
  <c r="G37" i="9"/>
  <c r="G36" i="9"/>
  <c r="G35" i="9"/>
  <c r="G34" i="9"/>
  <c r="I37" i="9"/>
  <c r="I36" i="9"/>
  <c r="I35" i="9"/>
  <c r="I34" i="9"/>
  <c r="D12" i="9"/>
  <c r="F12" i="9"/>
  <c r="H12" i="9"/>
  <c r="D13" i="9"/>
  <c r="F13" i="9"/>
  <c r="H13" i="9"/>
  <c r="D14" i="9"/>
  <c r="F14" i="9"/>
  <c r="H14" i="9"/>
  <c r="D15" i="9"/>
  <c r="F15" i="9"/>
  <c r="H15" i="9"/>
  <c r="D16" i="9"/>
  <c r="F16" i="9"/>
  <c r="H16" i="9"/>
  <c r="D17" i="9"/>
  <c r="G17" i="9"/>
  <c r="C18" i="9"/>
  <c r="G18" i="9"/>
  <c r="C19" i="9"/>
  <c r="G19" i="9"/>
  <c r="C20" i="9"/>
  <c r="G20" i="9"/>
  <c r="C21" i="9"/>
  <c r="G21" i="9"/>
  <c r="C22" i="9"/>
  <c r="G22" i="9"/>
  <c r="C23" i="9"/>
  <c r="G23" i="9"/>
  <c r="C24" i="9"/>
  <c r="G24" i="9"/>
  <c r="C25" i="9"/>
  <c r="G25" i="9"/>
  <c r="C26" i="9"/>
  <c r="G26" i="9"/>
  <c r="C27" i="9"/>
  <c r="G27" i="9"/>
  <c r="C28" i="9"/>
  <c r="G28" i="9"/>
  <c r="C29" i="9"/>
  <c r="G29" i="9"/>
  <c r="C30" i="9"/>
  <c r="G30" i="9"/>
  <c r="C31" i="9"/>
  <c r="G31" i="9"/>
  <c r="C32" i="9"/>
  <c r="G32" i="9"/>
  <c r="C33" i="9"/>
  <c r="G33" i="9"/>
  <c r="C17" i="8"/>
  <c r="E21" i="8"/>
  <c r="G16" i="8"/>
  <c r="I20" i="8"/>
  <c r="D37" i="8"/>
  <c r="D36" i="8"/>
  <c r="D35" i="8"/>
  <c r="D34" i="8"/>
  <c r="D33" i="8"/>
  <c r="D32" i="8"/>
  <c r="D31" i="8"/>
  <c r="D30" i="8"/>
  <c r="D29" i="8"/>
  <c r="D28" i="8"/>
  <c r="D27" i="8"/>
  <c r="D26" i="8"/>
  <c r="D25" i="8"/>
  <c r="D24" i="8"/>
  <c r="D23" i="8"/>
  <c r="D22" i="8"/>
  <c r="D21" i="8"/>
  <c r="D20" i="8"/>
  <c r="D19" i="8"/>
  <c r="D18" i="8"/>
  <c r="F37" i="8"/>
  <c r="F36" i="8"/>
  <c r="F35" i="8"/>
  <c r="F34" i="8"/>
  <c r="F33" i="8"/>
  <c r="F32" i="8"/>
  <c r="F31" i="8"/>
  <c r="F30" i="8"/>
  <c r="F29" i="8"/>
  <c r="F28" i="8"/>
  <c r="F27" i="8"/>
  <c r="F26" i="8"/>
  <c r="F25" i="8"/>
  <c r="F24" i="8"/>
  <c r="F23" i="8"/>
  <c r="F22" i="8"/>
  <c r="F21" i="8"/>
  <c r="F20" i="8"/>
  <c r="F19" i="8"/>
  <c r="F18" i="8"/>
  <c r="F17" i="8"/>
  <c r="H37" i="8"/>
  <c r="H36" i="8"/>
  <c r="H35" i="8"/>
  <c r="H34" i="8"/>
  <c r="H33" i="8"/>
  <c r="H32" i="8"/>
  <c r="H31" i="8"/>
  <c r="H30" i="8"/>
  <c r="H29" i="8"/>
  <c r="H28" i="8"/>
  <c r="H27" i="8"/>
  <c r="H26" i="8"/>
  <c r="H25" i="8"/>
  <c r="H24" i="8"/>
  <c r="H23" i="8"/>
  <c r="H22" i="8"/>
  <c r="H21" i="8"/>
  <c r="H20" i="8"/>
  <c r="H19" i="8"/>
  <c r="H18" i="8"/>
  <c r="H17" i="8"/>
  <c r="C12" i="8"/>
  <c r="D39" i="8" s="1"/>
  <c r="E12" i="8"/>
  <c r="G12" i="8"/>
  <c r="I12" i="8"/>
  <c r="C13" i="8"/>
  <c r="E13" i="8"/>
  <c r="G13" i="8"/>
  <c r="I13" i="8"/>
  <c r="C14" i="8"/>
  <c r="E14" i="8"/>
  <c r="G14" i="8"/>
  <c r="I14" i="8"/>
  <c r="C15" i="8"/>
  <c r="E15" i="8"/>
  <c r="G15" i="8"/>
  <c r="I15" i="8"/>
  <c r="C16" i="8"/>
  <c r="E16" i="8"/>
  <c r="I16" i="8"/>
  <c r="E17" i="8"/>
  <c r="I17" i="8"/>
  <c r="E18" i="8"/>
  <c r="I18" i="8"/>
  <c r="E19" i="8"/>
  <c r="I19" i="8"/>
  <c r="E20" i="8"/>
  <c r="C37" i="8"/>
  <c r="C36" i="8"/>
  <c r="C35" i="8"/>
  <c r="C34" i="8"/>
  <c r="C33" i="8"/>
  <c r="C32" i="8"/>
  <c r="C31" i="8"/>
  <c r="C30" i="8"/>
  <c r="C29" i="8"/>
  <c r="C28" i="8"/>
  <c r="C27" i="8"/>
  <c r="C26" i="8"/>
  <c r="C25" i="8"/>
  <c r="C24" i="8"/>
  <c r="C23" i="8"/>
  <c r="C22" i="8"/>
  <c r="E37" i="8"/>
  <c r="E36" i="8"/>
  <c r="E35" i="8"/>
  <c r="E34" i="8"/>
  <c r="E33" i="8"/>
  <c r="E32" i="8"/>
  <c r="E31" i="8"/>
  <c r="E30" i="8"/>
  <c r="E29" i="8"/>
  <c r="E28" i="8"/>
  <c r="E27" i="8"/>
  <c r="E26" i="8"/>
  <c r="E25" i="8"/>
  <c r="E24" i="8"/>
  <c r="E23" i="8"/>
  <c r="E22" i="8"/>
  <c r="G37" i="8"/>
  <c r="G36" i="8"/>
  <c r="G35" i="8"/>
  <c r="G34" i="8"/>
  <c r="G33" i="8"/>
  <c r="G32" i="8"/>
  <c r="G31" i="8"/>
  <c r="G30" i="8"/>
  <c r="G29" i="8"/>
  <c r="G28" i="8"/>
  <c r="G27" i="8"/>
  <c r="G26" i="8"/>
  <c r="G25" i="8"/>
  <c r="G24" i="8"/>
  <c r="G23" i="8"/>
  <c r="G22" i="8"/>
  <c r="G21" i="8"/>
  <c r="I37" i="8"/>
  <c r="I36" i="8"/>
  <c r="I35" i="8"/>
  <c r="I34" i="8"/>
  <c r="I33" i="8"/>
  <c r="I32" i="8"/>
  <c r="I31" i="8"/>
  <c r="I30" i="8"/>
  <c r="I29" i="8"/>
  <c r="I28" i="8"/>
  <c r="I27" i="8"/>
  <c r="I26" i="8"/>
  <c r="I25" i="8"/>
  <c r="I24" i="8"/>
  <c r="I23" i="8"/>
  <c r="I22" i="8"/>
  <c r="I21" i="8"/>
  <c r="D12" i="8"/>
  <c r="F12" i="8"/>
  <c r="H12" i="8"/>
  <c r="D13" i="8"/>
  <c r="F13" i="8"/>
  <c r="H13" i="8"/>
  <c r="D14" i="8"/>
  <c r="F14" i="8"/>
  <c r="H14" i="8"/>
  <c r="D15" i="8"/>
  <c r="F15" i="8"/>
  <c r="H15" i="8"/>
  <c r="D16" i="8"/>
  <c r="F16" i="8"/>
  <c r="H16" i="8"/>
  <c r="D17" i="8"/>
  <c r="G17" i="8"/>
  <c r="C18" i="8"/>
  <c r="G18" i="8"/>
  <c r="C19" i="8"/>
  <c r="G19" i="8"/>
  <c r="C20" i="8"/>
  <c r="G20" i="8"/>
  <c r="C21" i="8"/>
  <c r="C17" i="7"/>
  <c r="I17" i="7"/>
  <c r="E37" i="7"/>
  <c r="E36" i="7"/>
  <c r="E35" i="7"/>
  <c r="E34" i="7"/>
  <c r="E33" i="7"/>
  <c r="E32" i="7"/>
  <c r="E31" i="7"/>
  <c r="E30" i="7"/>
  <c r="E29" i="7"/>
  <c r="E28" i="7"/>
  <c r="E27" i="7"/>
  <c r="E26" i="7"/>
  <c r="E25" i="7"/>
  <c r="E24" i="7"/>
  <c r="E23" i="7"/>
  <c r="E22" i="7"/>
  <c r="E21" i="7"/>
  <c r="E20" i="7"/>
  <c r="E19" i="7"/>
  <c r="E18" i="7"/>
  <c r="G37" i="7"/>
  <c r="G31" i="7"/>
  <c r="G29" i="7"/>
  <c r="G23" i="7"/>
  <c r="G21" i="7"/>
  <c r="D36" i="7"/>
  <c r="D35" i="7"/>
  <c r="D33" i="7"/>
  <c r="D28" i="7"/>
  <c r="D27" i="7"/>
  <c r="D25" i="7"/>
  <c r="F37" i="7"/>
  <c r="F36" i="7"/>
  <c r="F35" i="7"/>
  <c r="F34" i="7"/>
  <c r="F33" i="7"/>
  <c r="F32" i="7"/>
  <c r="F31" i="7"/>
  <c r="F30" i="7"/>
  <c r="F29" i="7"/>
  <c r="F28" i="7"/>
  <c r="F27" i="7"/>
  <c r="F26" i="7"/>
  <c r="F25" i="7"/>
  <c r="F24" i="7"/>
  <c r="F23" i="7"/>
  <c r="F22" i="7"/>
  <c r="F21" i="7"/>
  <c r="F20" i="7"/>
  <c r="H37" i="7"/>
  <c r="H36" i="7"/>
  <c r="H35" i="7"/>
  <c r="H34" i="7"/>
  <c r="H33" i="7"/>
  <c r="H32" i="7"/>
  <c r="H31" i="7"/>
  <c r="H30" i="7"/>
  <c r="H29" i="7"/>
  <c r="H28" i="7"/>
  <c r="H27" i="7"/>
  <c r="H26" i="7"/>
  <c r="H25" i="7"/>
  <c r="H24" i="7"/>
  <c r="H23" i="7"/>
  <c r="H22" i="7"/>
  <c r="H21" i="7"/>
  <c r="H20" i="7"/>
  <c r="C12" i="7"/>
  <c r="E12" i="7"/>
  <c r="I12" i="7"/>
  <c r="C13" i="7"/>
  <c r="E13" i="7"/>
  <c r="I13" i="7"/>
  <c r="C14" i="7"/>
  <c r="E14" i="7"/>
  <c r="I14" i="7"/>
  <c r="C15" i="7"/>
  <c r="E15" i="7"/>
  <c r="I15" i="7"/>
  <c r="C16" i="7"/>
  <c r="E16" i="7"/>
  <c r="I16" i="7"/>
  <c r="E17" i="7"/>
  <c r="G17" i="7"/>
  <c r="H18" i="7"/>
  <c r="H19" i="7"/>
  <c r="C37" i="7"/>
  <c r="C36" i="7"/>
  <c r="C35" i="7"/>
  <c r="C34" i="7"/>
  <c r="C33" i="7"/>
  <c r="C32" i="7"/>
  <c r="C31" i="7"/>
  <c r="C30" i="7"/>
  <c r="C29" i="7"/>
  <c r="C28" i="7"/>
  <c r="C27" i="7"/>
  <c r="C26" i="7"/>
  <c r="C25" i="7"/>
  <c r="C24" i="7"/>
  <c r="C23" i="7"/>
  <c r="C22" i="7"/>
  <c r="C21" i="7"/>
  <c r="C20" i="7"/>
  <c r="C19" i="7"/>
  <c r="C18" i="7"/>
  <c r="I37" i="7"/>
  <c r="I36" i="7"/>
  <c r="I35" i="7"/>
  <c r="I34" i="7"/>
  <c r="I33" i="7"/>
  <c r="I32" i="7"/>
  <c r="I31" i="7"/>
  <c r="I30" i="7"/>
  <c r="I29" i="7"/>
  <c r="I28" i="7"/>
  <c r="I27" i="7"/>
  <c r="I26" i="7"/>
  <c r="I25" i="7"/>
  <c r="I24" i="7"/>
  <c r="I23" i="7"/>
  <c r="I22" i="7"/>
  <c r="I21" i="7"/>
  <c r="I20" i="7"/>
  <c r="I19" i="7"/>
  <c r="I18" i="7"/>
  <c r="F13" i="7"/>
  <c r="H13" i="7"/>
  <c r="F14" i="7"/>
  <c r="H14" i="7"/>
  <c r="F15" i="7"/>
  <c r="H15" i="7"/>
  <c r="D16" i="7"/>
  <c r="F16" i="7"/>
  <c r="H16" i="7"/>
  <c r="D17" i="7"/>
  <c r="F17" i="7"/>
  <c r="H17" i="7"/>
  <c r="F18" i="7"/>
  <c r="F19" i="7"/>
  <c r="D39" i="7"/>
  <c r="B17" i="6"/>
  <c r="B13" i="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D21" i="7" l="1"/>
  <c r="D29" i="7"/>
  <c r="D37" i="7"/>
  <c r="G25" i="7"/>
  <c r="G33" i="7"/>
  <c r="G24" i="7"/>
  <c r="G32" i="7"/>
  <c r="D13" i="7"/>
  <c r="D20" i="7"/>
  <c r="G16" i="7"/>
  <c r="G14" i="7"/>
  <c r="G12" i="7"/>
  <c r="D22" i="7"/>
  <c r="D30" i="7"/>
  <c r="G18" i="7"/>
  <c r="G26" i="7"/>
  <c r="G34" i="7"/>
  <c r="D12" i="7"/>
  <c r="D15" i="7"/>
  <c r="D23" i="7"/>
  <c r="D31" i="7"/>
  <c r="G19" i="7"/>
  <c r="G27" i="7"/>
  <c r="G35" i="7"/>
  <c r="D19" i="7"/>
  <c r="D24" i="7"/>
  <c r="D32" i="7"/>
  <c r="G20" i="7"/>
  <c r="G28" i="7"/>
  <c r="G36" i="7"/>
  <c r="D14" i="7"/>
  <c r="D18" i="7"/>
  <c r="G15" i="7"/>
  <c r="G13" i="7"/>
  <c r="D26" i="7"/>
  <c r="G22" i="7"/>
  <c r="D44" i="10"/>
  <c r="F44" i="10"/>
  <c r="B45" i="10"/>
  <c r="C44" i="10"/>
  <c r="E44" i="10"/>
  <c r="G44" i="10"/>
  <c r="I44" i="10"/>
  <c r="H44" i="10"/>
  <c r="D13" i="10"/>
  <c r="H13" i="10"/>
  <c r="E13" i="10"/>
  <c r="I13" i="10"/>
  <c r="B12" i="10"/>
  <c r="F13" i="10"/>
  <c r="C13" i="10"/>
  <c r="G13" i="10"/>
  <c r="E39" i="9"/>
  <c r="F39" i="9" s="1"/>
  <c r="G39" i="9" s="1"/>
  <c r="H39" i="9" s="1"/>
  <c r="I39" i="9" s="1"/>
  <c r="J39" i="9" s="1"/>
  <c r="E39" i="8"/>
  <c r="F39" i="8" s="1"/>
  <c r="G39" i="8" s="1"/>
  <c r="H39" i="8" s="1"/>
  <c r="I39" i="8" s="1"/>
  <c r="J39" i="8" s="1"/>
  <c r="E39" i="7"/>
  <c r="F39" i="7" s="1"/>
  <c r="G39" i="7" s="1"/>
  <c r="H39" i="7" s="1"/>
  <c r="I39" i="7" s="1"/>
  <c r="J39" i="7" s="1"/>
  <c r="F11" i="6"/>
  <c r="I3" i="6"/>
  <c r="I14" i="6" s="1"/>
  <c r="H3" i="6"/>
  <c r="H13" i="6" s="1"/>
  <c r="I13" i="6" s="1"/>
  <c r="G3" i="6"/>
  <c r="G12" i="6" s="1"/>
  <c r="H12" i="6" s="1"/>
  <c r="I12" i="6" s="1"/>
  <c r="F3" i="6"/>
  <c r="E3" i="6"/>
  <c r="D3" i="6"/>
  <c r="C3" i="6"/>
  <c r="C9" i="6" s="1"/>
  <c r="D9" i="6" s="1"/>
  <c r="G4" i="1"/>
  <c r="G2" i="1"/>
  <c r="C8" i="6" l="1"/>
  <c r="E9" i="6"/>
  <c r="G11" i="6"/>
  <c r="H11" i="6" s="1"/>
  <c r="I11" i="6" s="1"/>
  <c r="C17" i="6"/>
  <c r="D8" i="6"/>
  <c r="F12" i="10"/>
  <c r="C12" i="10"/>
  <c r="G12" i="10"/>
  <c r="D12" i="10"/>
  <c r="H12" i="10"/>
  <c r="E12" i="10"/>
  <c r="I12" i="10"/>
  <c r="D45" i="10"/>
  <c r="H45" i="10"/>
  <c r="C45" i="10"/>
  <c r="E45" i="10"/>
  <c r="G45" i="10"/>
  <c r="I45" i="10"/>
  <c r="F45" i="10"/>
  <c r="F9" i="6"/>
  <c r="C11" i="1"/>
  <c r="E11" i="1"/>
  <c r="G11" i="1"/>
  <c r="I11" i="1"/>
  <c r="D11" i="1"/>
  <c r="F11" i="1"/>
  <c r="H11" i="1"/>
  <c r="D8" i="1"/>
  <c r="E8" i="1"/>
  <c r="F8" i="1"/>
  <c r="G8" i="1"/>
  <c r="H8" i="1"/>
  <c r="I8" i="1"/>
  <c r="C8" i="1"/>
  <c r="E8" i="6" l="1"/>
  <c r="F8" i="6" s="1"/>
  <c r="G8" i="6" s="1"/>
  <c r="H8" i="6" s="1"/>
  <c r="I8" i="6" s="1"/>
  <c r="D10" i="6"/>
  <c r="E10" i="6" s="1"/>
  <c r="F10" i="6" s="1"/>
  <c r="G10" i="6" s="1"/>
  <c r="H10" i="6" s="1"/>
  <c r="I10" i="6" s="1"/>
  <c r="G9" i="6"/>
  <c r="C13" i="1"/>
  <c r="C15" i="1"/>
  <c r="C17" i="1"/>
  <c r="C19" i="1"/>
  <c r="C21" i="1"/>
  <c r="C23" i="1"/>
  <c r="C25" i="1"/>
  <c r="C14" i="1"/>
  <c r="C16" i="1"/>
  <c r="C18" i="1"/>
  <c r="C20" i="1"/>
  <c r="C22" i="1"/>
  <c r="C24" i="1"/>
  <c r="C26" i="1"/>
  <c r="C27" i="1"/>
  <c r="C29" i="1"/>
  <c r="C31" i="1"/>
  <c r="C33" i="1"/>
  <c r="C35" i="1"/>
  <c r="C37" i="1"/>
  <c r="C28" i="1"/>
  <c r="C30" i="1"/>
  <c r="C32" i="1"/>
  <c r="C34" i="1"/>
  <c r="C36" i="1"/>
  <c r="C12" i="1"/>
  <c r="D39" i="1" s="1"/>
  <c r="H13" i="1"/>
  <c r="H14" i="1"/>
  <c r="H15" i="1"/>
  <c r="H16" i="1"/>
  <c r="H17" i="1"/>
  <c r="H18" i="1"/>
  <c r="H19" i="1"/>
  <c r="H20" i="1"/>
  <c r="H21" i="1"/>
  <c r="H22" i="1"/>
  <c r="H23" i="1"/>
  <c r="H24" i="1"/>
  <c r="H25" i="1"/>
  <c r="H26" i="1"/>
  <c r="H27" i="1"/>
  <c r="H28" i="1"/>
  <c r="H29" i="1"/>
  <c r="H30" i="1"/>
  <c r="H31" i="1"/>
  <c r="H32" i="1"/>
  <c r="H33" i="1"/>
  <c r="H34" i="1"/>
  <c r="H35" i="1"/>
  <c r="H36" i="1"/>
  <c r="H37" i="1"/>
  <c r="H12" i="1"/>
  <c r="F13" i="1"/>
  <c r="F14" i="1"/>
  <c r="F15" i="1"/>
  <c r="F16" i="1"/>
  <c r="F17" i="1"/>
  <c r="F18" i="1"/>
  <c r="F19" i="1"/>
  <c r="F20" i="1"/>
  <c r="F21" i="1"/>
  <c r="F22" i="1"/>
  <c r="F23" i="1"/>
  <c r="F24" i="1"/>
  <c r="F25" i="1"/>
  <c r="F26" i="1"/>
  <c r="F27" i="1"/>
  <c r="F28" i="1"/>
  <c r="F29" i="1"/>
  <c r="F30" i="1"/>
  <c r="F31" i="1"/>
  <c r="F32" i="1"/>
  <c r="F33" i="1"/>
  <c r="F34" i="1"/>
  <c r="F35" i="1"/>
  <c r="F36" i="1"/>
  <c r="F37" i="1"/>
  <c r="F12" i="1"/>
  <c r="D13" i="1"/>
  <c r="D14" i="1"/>
  <c r="D15" i="1"/>
  <c r="D16" i="1"/>
  <c r="D17" i="1"/>
  <c r="D18" i="1"/>
  <c r="D19" i="1"/>
  <c r="D20" i="1"/>
  <c r="D21" i="1"/>
  <c r="D22" i="1"/>
  <c r="D23" i="1"/>
  <c r="D24" i="1"/>
  <c r="D25" i="1"/>
  <c r="D26" i="1"/>
  <c r="D27" i="1"/>
  <c r="D28" i="1"/>
  <c r="D29" i="1"/>
  <c r="D30" i="1"/>
  <c r="D31" i="1"/>
  <c r="D32" i="1"/>
  <c r="D33" i="1"/>
  <c r="D34" i="1"/>
  <c r="D35" i="1"/>
  <c r="D36" i="1"/>
  <c r="D37" i="1"/>
  <c r="D12" i="1"/>
  <c r="I12" i="1"/>
  <c r="I13" i="1"/>
  <c r="I14" i="1"/>
  <c r="I15" i="1"/>
  <c r="I16" i="1"/>
  <c r="I17" i="1"/>
  <c r="I18" i="1"/>
  <c r="I19" i="1"/>
  <c r="I20" i="1"/>
  <c r="I21" i="1"/>
  <c r="I22" i="1"/>
  <c r="I23" i="1"/>
  <c r="I24" i="1"/>
  <c r="I25" i="1"/>
  <c r="I26" i="1"/>
  <c r="I27" i="1"/>
  <c r="I28" i="1"/>
  <c r="I29" i="1"/>
  <c r="I30" i="1"/>
  <c r="I31" i="1"/>
  <c r="I32" i="1"/>
  <c r="I33" i="1"/>
  <c r="I34" i="1"/>
  <c r="I35" i="1"/>
  <c r="I36" i="1"/>
  <c r="I37" i="1"/>
  <c r="G12" i="1"/>
  <c r="G13" i="1"/>
  <c r="G14" i="1"/>
  <c r="G15" i="1"/>
  <c r="G16" i="1"/>
  <c r="G17" i="1"/>
  <c r="G18" i="1"/>
  <c r="G19" i="1"/>
  <c r="G20" i="1"/>
  <c r="G21" i="1"/>
  <c r="G22" i="1"/>
  <c r="G23" i="1"/>
  <c r="G24" i="1"/>
  <c r="G25" i="1"/>
  <c r="G26" i="1"/>
  <c r="G27" i="1"/>
  <c r="G28" i="1"/>
  <c r="G29" i="1"/>
  <c r="G30" i="1"/>
  <c r="G31" i="1"/>
  <c r="G32" i="1"/>
  <c r="G33" i="1"/>
  <c r="G34" i="1"/>
  <c r="G35" i="1"/>
  <c r="G36" i="1"/>
  <c r="G37" i="1"/>
  <c r="E12" i="1"/>
  <c r="E13" i="1"/>
  <c r="E14" i="1"/>
  <c r="E15" i="1"/>
  <c r="E16" i="1"/>
  <c r="E17" i="1"/>
  <c r="E18" i="1"/>
  <c r="E19" i="1"/>
  <c r="E20" i="1"/>
  <c r="E21" i="1"/>
  <c r="E22" i="1"/>
  <c r="E23" i="1"/>
  <c r="E24" i="1"/>
  <c r="E25" i="1"/>
  <c r="E26" i="1"/>
  <c r="E27" i="1"/>
  <c r="E28" i="1"/>
  <c r="E29" i="1"/>
  <c r="E30" i="1"/>
  <c r="E31" i="1"/>
  <c r="E32" i="1"/>
  <c r="E33" i="1"/>
  <c r="E34" i="1"/>
  <c r="E35" i="1"/>
  <c r="E36" i="1"/>
  <c r="E37" i="1"/>
  <c r="F17" i="6" l="1"/>
  <c r="E17" i="6"/>
  <c r="D17" i="6"/>
  <c r="E39" i="1"/>
  <c r="F39" i="1" s="1"/>
  <c r="G39" i="1" s="1"/>
  <c r="H39" i="1" s="1"/>
  <c r="I39" i="1" s="1"/>
  <c r="J39" i="1" s="1"/>
  <c r="H9" i="6"/>
  <c r="G17" i="6"/>
  <c r="I9" i="6" l="1"/>
  <c r="I17" i="6" s="1"/>
  <c r="H17" i="6"/>
  <c r="H17" i="10" l="1"/>
  <c r="G17" i="10"/>
  <c r="I17" i="10"/>
  <c r="F17" i="10"/>
  <c r="C17" i="10"/>
  <c r="E17" i="10"/>
  <c r="D17" i="10"/>
  <c r="H41" i="10"/>
  <c r="I41" i="10"/>
  <c r="D41" i="10"/>
  <c r="C41" i="10"/>
  <c r="F41" i="10"/>
  <c r="G41" i="10"/>
  <c r="E41" i="10"/>
  <c r="I39" i="10"/>
  <c r="G39" i="10"/>
  <c r="C39" i="10"/>
  <c r="H39" i="10"/>
  <c r="E39" i="10"/>
  <c r="F39" i="10"/>
  <c r="D39" i="10"/>
  <c r="H37" i="10"/>
  <c r="E37" i="10"/>
  <c r="D37" i="10"/>
  <c r="F37" i="10"/>
  <c r="I37" i="10"/>
  <c r="G37" i="10"/>
  <c r="C37" i="10"/>
  <c r="I35" i="10"/>
  <c r="G35" i="10"/>
  <c r="C35" i="10"/>
  <c r="H35" i="10"/>
  <c r="E35" i="10"/>
  <c r="F35" i="10"/>
  <c r="D35" i="10"/>
  <c r="H33" i="10"/>
  <c r="E33" i="10"/>
  <c r="D33" i="10"/>
  <c r="F33" i="10"/>
  <c r="I33" i="10"/>
  <c r="G33" i="10"/>
  <c r="C33" i="10"/>
  <c r="I31" i="10"/>
  <c r="G31" i="10"/>
  <c r="C31" i="10"/>
  <c r="H31" i="10"/>
  <c r="E31" i="10"/>
  <c r="F31" i="10"/>
  <c r="D31" i="10"/>
  <c r="H29" i="10"/>
  <c r="E29" i="10"/>
  <c r="D29" i="10"/>
  <c r="F29" i="10"/>
  <c r="I29" i="10"/>
  <c r="G29" i="10"/>
  <c r="C29" i="10"/>
  <c r="I27" i="10"/>
  <c r="G27" i="10"/>
  <c r="C27" i="10"/>
  <c r="H27" i="10"/>
  <c r="E27" i="10"/>
  <c r="F27" i="10"/>
  <c r="D27" i="10"/>
  <c r="H25" i="10"/>
  <c r="E25" i="10"/>
  <c r="D25" i="10"/>
  <c r="F25" i="10"/>
  <c r="I25" i="10"/>
  <c r="G25" i="10"/>
  <c r="C25" i="10"/>
  <c r="I23" i="10"/>
  <c r="G23" i="10"/>
  <c r="C23" i="10"/>
  <c r="H23" i="10"/>
  <c r="E23" i="10"/>
  <c r="F23" i="10"/>
  <c r="D23" i="10"/>
  <c r="H21" i="10"/>
  <c r="E21" i="10"/>
  <c r="G21" i="10"/>
  <c r="C21" i="10"/>
  <c r="I21" i="10"/>
  <c r="D21" i="10"/>
  <c r="F21" i="10"/>
  <c r="C19" i="10"/>
  <c r="E19" i="10"/>
  <c r="D19" i="10"/>
  <c r="H19" i="10"/>
  <c r="G19" i="10"/>
  <c r="I19" i="10"/>
  <c r="F19" i="10"/>
  <c r="C18" i="10"/>
  <c r="H18" i="10"/>
  <c r="I18" i="10"/>
  <c r="D18" i="10"/>
  <c r="G18" i="10"/>
  <c r="E18" i="10"/>
  <c r="F18" i="10"/>
  <c r="I20" i="10"/>
  <c r="E20" i="10"/>
  <c r="F20" i="10"/>
  <c r="C20" i="10"/>
  <c r="H20" i="10"/>
  <c r="G20" i="10"/>
  <c r="D20" i="10"/>
  <c r="I22" i="10"/>
  <c r="E22" i="10"/>
  <c r="D22" i="10"/>
  <c r="G22" i="10"/>
  <c r="H22" i="10"/>
  <c r="F22" i="10"/>
  <c r="C22" i="10"/>
  <c r="H24" i="10"/>
  <c r="C24" i="10"/>
  <c r="D24" i="10"/>
  <c r="I24" i="10"/>
  <c r="E24" i="10"/>
  <c r="F24" i="10"/>
  <c r="G24" i="10"/>
  <c r="I26" i="10"/>
  <c r="E26" i="10"/>
  <c r="D26" i="10"/>
  <c r="G26" i="10"/>
  <c r="H26" i="10"/>
  <c r="F26" i="10"/>
  <c r="C26" i="10"/>
  <c r="H28" i="10"/>
  <c r="C28" i="10"/>
  <c r="C48" i="10" s="1"/>
  <c r="D47" i="10" s="1"/>
  <c r="D48" i="10" s="1"/>
  <c r="E47" i="10" s="1"/>
  <c r="E48" i="10" s="1"/>
  <c r="F47" i="10" s="1"/>
  <c r="F48" i="10" s="1"/>
  <c r="G47" i="10" s="1"/>
  <c r="D28" i="10"/>
  <c r="I28" i="10"/>
  <c r="E28" i="10"/>
  <c r="F28" i="10"/>
  <c r="G28" i="10"/>
  <c r="I30" i="10"/>
  <c r="E30" i="10"/>
  <c r="D30" i="10"/>
  <c r="G30" i="10"/>
  <c r="H30" i="10"/>
  <c r="F30" i="10"/>
  <c r="C30" i="10"/>
  <c r="H32" i="10"/>
  <c r="C32" i="10"/>
  <c r="D32" i="10"/>
  <c r="I32" i="10"/>
  <c r="E32" i="10"/>
  <c r="F32" i="10"/>
  <c r="G32" i="10"/>
  <c r="I34" i="10"/>
  <c r="E34" i="10"/>
  <c r="D34" i="10"/>
  <c r="G34" i="10"/>
  <c r="H34" i="10"/>
  <c r="F34" i="10"/>
  <c r="C34" i="10"/>
  <c r="H36" i="10"/>
  <c r="C36" i="10"/>
  <c r="D36" i="10"/>
  <c r="I36" i="10"/>
  <c r="E36" i="10"/>
  <c r="F36" i="10"/>
  <c r="G36" i="10"/>
  <c r="I38" i="10"/>
  <c r="H38" i="10"/>
  <c r="E38" i="10"/>
  <c r="D38" i="10"/>
  <c r="G38" i="10"/>
  <c r="F38" i="10"/>
  <c r="C38" i="10"/>
  <c r="I40" i="10"/>
  <c r="E40" i="10"/>
  <c r="F40" i="10"/>
  <c r="H40" i="10"/>
  <c r="C40" i="10"/>
  <c r="D40" i="10"/>
  <c r="G40" i="10"/>
  <c r="G16" i="10" l="1"/>
  <c r="G48" i="10" s="1"/>
  <c r="H47" i="10" s="1"/>
  <c r="H48" i="10" s="1"/>
  <c r="I47" i="10" s="1"/>
  <c r="I48" i="10" s="1"/>
  <c r="J47" i="10" s="1"/>
  <c r="I16" i="10"/>
  <c r="C16" i="10"/>
  <c r="E16" i="10"/>
  <c r="D16" i="10"/>
  <c r="H16" i="10"/>
  <c r="F16" i="10"/>
</calcChain>
</file>

<file path=xl/sharedStrings.xml><?xml version="1.0" encoding="utf-8"?>
<sst xmlns="http://schemas.openxmlformats.org/spreadsheetml/2006/main" count="160" uniqueCount="54">
  <si>
    <t>End of Year</t>
  </si>
  <si>
    <t>Duration</t>
  </si>
  <si>
    <t>Assumed Rollover</t>
  </si>
  <si>
    <t>Current Credited Rate</t>
  </si>
  <si>
    <t>inverse of 2 x duration</t>
  </si>
  <si>
    <t>5 yr CMT</t>
  </si>
  <si>
    <t>AA spread</t>
  </si>
  <si>
    <t>Pricing spread</t>
  </si>
  <si>
    <t>3 yr CMT</t>
  </si>
  <si>
    <t>Renewal Rate weighting</t>
  </si>
  <si>
    <t>Resulting credited interest rates</t>
  </si>
  <si>
    <t>Renewal supportable rate</t>
  </si>
  <si>
    <t>not adjusted for guaranteed rate of 1.5%</t>
  </si>
  <si>
    <t>Renewal credited rates</t>
  </si>
  <si>
    <t>utilizing effective duration to weight</t>
  </si>
  <si>
    <t>Input items</t>
  </si>
  <si>
    <t>Output items</t>
  </si>
  <si>
    <t>Recommended Renewal Rate (before rounding)</t>
  </si>
  <si>
    <t>Supportable rate</t>
  </si>
  <si>
    <t>SPDA credited rate</t>
  </si>
  <si>
    <t>using weighted average of remaining duration</t>
  </si>
  <si>
    <t>Assets purchased in year 1</t>
  </si>
  <si>
    <t>Assets purchased in year 2</t>
  </si>
  <si>
    <t>Assets purchased in year 3</t>
  </si>
  <si>
    <t>Assets purchased in year 4</t>
  </si>
  <si>
    <t>Assets purchased in year 5</t>
  </si>
  <si>
    <t>Assets purchased in year 6</t>
  </si>
  <si>
    <t>Assets purchased in year 7</t>
  </si>
  <si>
    <t>Assets purchased in year 8</t>
  </si>
  <si>
    <t>Principal remaining from original purchases</t>
  </si>
  <si>
    <t xml:space="preserve">  End of year</t>
  </si>
  <si>
    <t>Renewal Crediting Strategy</t>
  </si>
  <si>
    <t>Supportable rates</t>
  </si>
  <si>
    <t>New Money</t>
  </si>
  <si>
    <t>Renewal</t>
  </si>
  <si>
    <t>Rounded</t>
  </si>
  <si>
    <t>from table</t>
  </si>
  <si>
    <t>%</t>
  </si>
  <si>
    <t>This spreadsheet has been released publicly to aid understanding of the accompanying research paper</t>
  </si>
  <si>
    <t>titled Investment Year Method: Aligning Renewal Credited Rates With Investment Strategy.</t>
  </si>
  <si>
    <t>examples found in the paper.</t>
  </si>
  <si>
    <t xml:space="preserve">The IYM Trial tab is available for the reader to Input some items, note the credited rate changes and </t>
  </si>
  <si>
    <t>follow the formulas to understand why the updates occurred.</t>
  </si>
  <si>
    <t xml:space="preserve">Within reason, the cells highlighted in red can be changed to align with current economic </t>
  </si>
  <si>
    <t>circumstances. This will update the spreadsheet, with cells highlighted in yellow providing</t>
  </si>
  <si>
    <t>This spreadsheet is a teaching tool and does not constitute investment advice.</t>
  </si>
  <si>
    <t>Disclaimer for Software</t>
  </si>
  <si>
    <t>The Software has been developed for the benefit of actuaries FOR EDUCATIONAL USE ONLY, although others may find it useful. SOA and the author make the Software available to individual users for their personal use on a non–exclusive basis. No commercial use, reproduction or distribution is permitted whatsoever.</t>
  </si>
  <si>
    <t>SOA and the author make no warranty, guarantee, or representation, either expressed or implied, regarding the Software, including its quality, accuracy, reliability, or suitability, and HEREBY DISCLAIM ANY WARRANTY REGARDING THE SOFTWARE'S MERCHANTABILITY OR FITNESS FOR ANY PARTICULAR PURPOSE. SOA and the author make no warranty that the Software is free from errors, defects, worms, viruses or other elements or codes that manifest contaminating or destructive properties. In no event shall SOA or the author be liable for any damages (including any lost profits, lost savings, or direct, indirect, incidental, consequential or other damages) in connection with or resulting from the use, misuse, reliance on, or performance of any aspect of the Software including any instructions or documentation accompanying the Software. SOA and the author make no representation or warranty of non–infringement of proprietary rights of others with respect to the Software. The entire risk as to the uses, outputs, analyses, results and performance of the Software is assumed by the user. This Disclaimer applies regardless of whether the Software is used alone or with other software.</t>
  </si>
  <si>
    <t xml:space="preserve">The tabs Renewal Strategy - Base, Spike, Slow up, Slow down and Asset rollover each correspond to </t>
  </si>
  <si>
    <t>the updated renewal credited rates, rounded to the nearest 25 basis points.</t>
  </si>
  <si>
    <r>
      <t>Important:</t>
    </r>
    <r>
      <rPr>
        <sz val="9"/>
        <color rgb="FF666666"/>
        <rFont val="Arial"/>
        <family val="2"/>
      </rPr>
      <t> This Excel Tool ("Software") is the property of the Society of Actuaries (SOA) and is protected under U.S. and international copyright laws.</t>
    </r>
  </si>
  <si>
    <t>The tool accompanying documentation, and methodologies contained herein do not represent an official position, statement, or endorsement on behalf of the Society of Actuaries or its members, nor should the material be construed to do so. It is the product of a research effort commissioned by the Society of Actuaries to add to the library of resource tools. The tool is neither intended to preclude the use of other methodologies for any purpose nor provide a statement or position on the use, application, or preferability of other methodologies as compared to the methodology described herein.</t>
  </si>
  <si>
    <t>NOTE: This Excel Workbook has been deliberately left unlocked to enhance its intended use as an educational tool. Users should ensure that any alterations they make to the workbook are appropriate for their own educational purposes. No support from the SOA is provided for any user alterations.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</si>
</sst>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x14ac:knownFonts="1">
    <font>
      <sz val="11"/>
      <color theme="1"/>
      <name val="Calibri"/>
      <family val="2"/>
      <scheme val="minor"/>
    </font>
    <font>
      <sz val="10"/>
      <name val="Arial"/>
      <family val="2"/>
    </font>
    <font>
      <b/>
      <sz val="10"/>
      <name val="Arial"/>
      <family val="2"/>
    </font>
    <font>
      <sz val="10"/>
      <name val="Arial"/>
      <family val="2"/>
    </font>
    <font>
      <b/>
      <sz val="11"/>
      <color theme="1"/>
      <name val="Calibri"/>
      <family val="2"/>
      <scheme val="minor"/>
    </font>
    <font>
      <b/>
      <u/>
      <sz val="10"/>
      <name val="Arial"/>
      <family val="2"/>
    </font>
    <font>
      <sz val="11"/>
      <color theme="1"/>
      <name val="Calibri"/>
      <family val="2"/>
      <scheme val="minor"/>
    </font>
    <font>
      <sz val="12"/>
      <color theme="1"/>
      <name val="Calibri"/>
      <family val="2"/>
      <scheme val="minor"/>
    </font>
    <font>
      <b/>
      <sz val="11"/>
      <color theme="1"/>
      <name val="Arial"/>
      <family val="2"/>
    </font>
    <font>
      <b/>
      <sz val="9"/>
      <color rgb="FF666666"/>
      <name val="Arial"/>
      <family val="2"/>
    </font>
    <font>
      <sz val="9"/>
      <color rgb="FF666666"/>
      <name val="Arial"/>
      <family val="2"/>
    </font>
    <font>
      <sz val="11"/>
      <color theme="1"/>
      <name val="Arial"/>
      <family val="2"/>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6" fillId="0" borderId="0" applyFont="0" applyFill="0" applyBorder="0" applyAlignment="0" applyProtection="0"/>
    <xf numFmtId="0" fontId="7" fillId="0" borderId="0"/>
  </cellStyleXfs>
  <cellXfs count="54">
    <xf numFmtId="0" fontId="0" fillId="0" borderId="0" xfId="0"/>
    <xf numFmtId="0" fontId="1" fillId="0" borderId="0" xfId="1"/>
    <xf numFmtId="2" fontId="1" fillId="0" borderId="0" xfId="1" applyNumberFormat="1"/>
    <xf numFmtId="43" fontId="1" fillId="0" borderId="0" xfId="2" applyFont="1"/>
    <xf numFmtId="9" fontId="1" fillId="0" borderId="0" xfId="3" applyFont="1"/>
    <xf numFmtId="0" fontId="1" fillId="0" borderId="0" xfId="1" applyAlignment="1">
      <alignment horizontal="right"/>
    </xf>
    <xf numFmtId="43" fontId="1" fillId="0" borderId="0" xfId="2" applyFont="1"/>
    <xf numFmtId="9" fontId="1" fillId="0" borderId="0" xfId="3" applyFont="1"/>
    <xf numFmtId="0" fontId="1" fillId="0" borderId="0" xfId="1" quotePrefix="1"/>
    <xf numFmtId="43" fontId="1" fillId="2" borderId="0" xfId="2" applyFont="1" applyFill="1"/>
    <xf numFmtId="43" fontId="2" fillId="0" borderId="2" xfId="2" applyFont="1" applyBorder="1"/>
    <xf numFmtId="0" fontId="3" fillId="0" borderId="0" xfId="1" applyFont="1"/>
    <xf numFmtId="43" fontId="2" fillId="0" borderId="0" xfId="2" applyFont="1" applyFill="1" applyBorder="1"/>
    <xf numFmtId="43" fontId="1" fillId="0" borderId="0" xfId="2" applyFont="1" applyFill="1"/>
    <xf numFmtId="43" fontId="1" fillId="0" borderId="0" xfId="2" applyFont="1" applyFill="1" applyBorder="1"/>
    <xf numFmtId="0" fontId="1" fillId="0" borderId="0" xfId="1" applyFill="1" applyBorder="1"/>
    <xf numFmtId="0" fontId="1" fillId="0" borderId="0" xfId="1" applyFill="1" applyBorder="1" applyAlignment="1">
      <alignment horizontal="right"/>
    </xf>
    <xf numFmtId="0" fontId="0" fillId="0" borderId="0" xfId="0" applyFill="1" applyBorder="1"/>
    <xf numFmtId="0" fontId="2" fillId="0" borderId="0" xfId="1" applyFont="1" applyFill="1" applyBorder="1"/>
    <xf numFmtId="0" fontId="1" fillId="0" borderId="0" xfId="1" applyFill="1" applyBorder="1" applyAlignment="1">
      <alignment horizontal="center"/>
    </xf>
    <xf numFmtId="9" fontId="1" fillId="0" borderId="0" xfId="3" applyNumberFormat="1" applyFont="1"/>
    <xf numFmtId="0" fontId="1" fillId="3" borderId="0" xfId="1" applyFill="1"/>
    <xf numFmtId="0" fontId="1" fillId="2" borderId="0" xfId="1" applyFill="1"/>
    <xf numFmtId="0" fontId="2" fillId="2" borderId="1" xfId="1" applyFont="1" applyFill="1" applyBorder="1"/>
    <xf numFmtId="43" fontId="2" fillId="2" borderId="2" xfId="2" applyFont="1" applyFill="1" applyBorder="1"/>
    <xf numFmtId="43" fontId="1" fillId="3" borderId="0" xfId="2" applyFont="1" applyFill="1"/>
    <xf numFmtId="43" fontId="1" fillId="0" borderId="3" xfId="2" applyFont="1" applyBorder="1"/>
    <xf numFmtId="2" fontId="1" fillId="2" borderId="0" xfId="1" applyNumberFormat="1" applyFill="1"/>
    <xf numFmtId="0" fontId="1" fillId="0" borderId="0" xfId="1" applyFont="1" applyFill="1" applyBorder="1"/>
    <xf numFmtId="0" fontId="1" fillId="0" borderId="0" xfId="1" applyFill="1" applyBorder="1" applyAlignment="1">
      <alignment horizontal="left"/>
    </xf>
    <xf numFmtId="0" fontId="1" fillId="0" borderId="0" xfId="1" applyFill="1" applyBorder="1" applyAlignment="1">
      <alignment horizontal="center"/>
    </xf>
    <xf numFmtId="43" fontId="2" fillId="0" borderId="0" xfId="2" applyFont="1"/>
    <xf numFmtId="0" fontId="2" fillId="0" borderId="0" xfId="1" applyFont="1" applyAlignment="1">
      <alignment horizontal="right"/>
    </xf>
    <xf numFmtId="0" fontId="1" fillId="0" borderId="0" xfId="1" applyFill="1"/>
    <xf numFmtId="0" fontId="4" fillId="0" borderId="0" xfId="0" applyFont="1"/>
    <xf numFmtId="2" fontId="1" fillId="3" borderId="3" xfId="1" applyNumberFormat="1" applyFill="1" applyBorder="1"/>
    <xf numFmtId="0" fontId="2" fillId="0" borderId="0" xfId="1" applyFont="1"/>
    <xf numFmtId="2" fontId="5" fillId="0" borderId="0" xfId="1" applyNumberFormat="1" applyFont="1" applyFill="1" applyBorder="1"/>
    <xf numFmtId="2" fontId="5" fillId="2" borderId="0" xfId="1" applyNumberFormat="1" applyFont="1" applyFill="1"/>
    <xf numFmtId="2" fontId="1" fillId="2" borderId="0" xfId="1" applyNumberFormat="1" applyFill="1" applyBorder="1"/>
    <xf numFmtId="43" fontId="4" fillId="0" borderId="2" xfId="0" applyNumberFormat="1" applyFont="1" applyBorder="1"/>
    <xf numFmtId="43" fontId="2" fillId="2" borderId="4" xfId="2" applyFont="1" applyFill="1" applyBorder="1"/>
    <xf numFmtId="43" fontId="1" fillId="0" borderId="0" xfId="2" applyFont="1" applyFill="1" applyBorder="1" applyAlignment="1"/>
    <xf numFmtId="43" fontId="1" fillId="0" borderId="0" xfId="4" applyFont="1" applyFill="1" applyBorder="1" applyAlignment="1"/>
    <xf numFmtId="43" fontId="1" fillId="0" borderId="0" xfId="2" applyFont="1" applyBorder="1"/>
    <xf numFmtId="0" fontId="8" fillId="0" borderId="0" xfId="5" applyFont="1" applyAlignment="1">
      <alignment vertical="center"/>
    </xf>
    <xf numFmtId="0" fontId="7" fillId="0" borderId="0" xfId="5"/>
    <xf numFmtId="0" fontId="9" fillId="0" borderId="0" xfId="5" applyFont="1" applyAlignment="1">
      <alignment vertical="center" wrapText="1"/>
    </xf>
    <xf numFmtId="0" fontId="10" fillId="0" borderId="0" xfId="5" applyFont="1" applyAlignment="1">
      <alignment vertical="center" wrapText="1"/>
    </xf>
    <xf numFmtId="0" fontId="11" fillId="0" borderId="0" xfId="5" applyFont="1" applyAlignment="1">
      <alignment vertical="center"/>
    </xf>
    <xf numFmtId="0" fontId="1" fillId="0" borderId="0" xfId="1" applyAlignment="1">
      <alignment horizontal="center"/>
    </xf>
    <xf numFmtId="0" fontId="2" fillId="0" borderId="0" xfId="1" applyFont="1" applyAlignment="1">
      <alignment horizontal="center"/>
    </xf>
    <xf numFmtId="0" fontId="1" fillId="0" borderId="0" xfId="1" applyFill="1" applyBorder="1" applyAlignment="1">
      <alignment horizontal="center"/>
    </xf>
    <xf numFmtId="0" fontId="11" fillId="0" borderId="0" xfId="0" applyFont="1" applyAlignment="1">
      <alignment wrapText="1"/>
    </xf>
  </cellXfs>
  <cellStyles count="6">
    <cellStyle name="Comma" xfId="4" builtinId="3"/>
    <cellStyle name="Comma 2" xfId="2" xr:uid="{00000000-0005-0000-0000-000001000000}"/>
    <cellStyle name="Normal" xfId="0" builtinId="0"/>
    <cellStyle name="Normal 2" xfId="1" xr:uid="{00000000-0005-0000-0000-000003000000}"/>
    <cellStyle name="Normal 3" xfId="5" xr:uid="{F481790C-59FD-4E35-92D0-E227629BF2A2}"/>
    <cellStyle name="Percent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911AB-271F-4D7C-B3A7-088C026C1E16}">
  <dimension ref="A1:A8"/>
  <sheetViews>
    <sheetView tabSelected="1" workbookViewId="0"/>
  </sheetViews>
  <sheetFormatPr defaultColWidth="10.140625" defaultRowHeight="15.75" x14ac:dyDescent="0.25"/>
  <cols>
    <col min="1" max="1" width="82.42578125" style="46" customWidth="1"/>
    <col min="2" max="16384" width="10.140625" style="46"/>
  </cols>
  <sheetData>
    <row r="1" spans="1:1" ht="57.75" x14ac:dyDescent="0.25">
      <c r="A1" s="53" t="s">
        <v>53</v>
      </c>
    </row>
    <row r="2" spans="1:1" x14ac:dyDescent="0.25">
      <c r="A2" s="53"/>
    </row>
    <row r="3" spans="1:1" x14ac:dyDescent="0.25">
      <c r="A3" s="45" t="s">
        <v>46</v>
      </c>
    </row>
    <row r="4" spans="1:1" ht="24" x14ac:dyDescent="0.25">
      <c r="A4" s="47" t="s">
        <v>51</v>
      </c>
    </row>
    <row r="5" spans="1:1" ht="48" x14ac:dyDescent="0.25">
      <c r="A5" s="48" t="s">
        <v>47</v>
      </c>
    </row>
    <row r="6" spans="1:1" ht="156" x14ac:dyDescent="0.25">
      <c r="A6" s="48" t="s">
        <v>48</v>
      </c>
    </row>
    <row r="7" spans="1:1" ht="84" x14ac:dyDescent="0.25">
      <c r="A7" s="47" t="s">
        <v>52</v>
      </c>
    </row>
    <row r="8" spans="1:1" x14ac:dyDescent="0.25">
      <c r="A8" s="4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election activeCell="A13" sqref="A13"/>
    </sheetView>
  </sheetViews>
  <sheetFormatPr defaultRowHeight="15" x14ac:dyDescent="0.25"/>
  <sheetData>
    <row r="1" spans="1:1" x14ac:dyDescent="0.25">
      <c r="A1" t="s">
        <v>38</v>
      </c>
    </row>
    <row r="2" spans="1:1" x14ac:dyDescent="0.25">
      <c r="A2" t="s">
        <v>39</v>
      </c>
    </row>
    <row r="3" spans="1:1" x14ac:dyDescent="0.25">
      <c r="A3" t="s">
        <v>49</v>
      </c>
    </row>
    <row r="4" spans="1:1" x14ac:dyDescent="0.25">
      <c r="A4" t="s">
        <v>40</v>
      </c>
    </row>
    <row r="6" spans="1:1" x14ac:dyDescent="0.25">
      <c r="A6" t="s">
        <v>41</v>
      </c>
    </row>
    <row r="7" spans="1:1" x14ac:dyDescent="0.25">
      <c r="A7" t="s">
        <v>42</v>
      </c>
    </row>
    <row r="9" spans="1:1" x14ac:dyDescent="0.25">
      <c r="A9" t="s">
        <v>43</v>
      </c>
    </row>
    <row r="10" spans="1:1" x14ac:dyDescent="0.25">
      <c r="A10" t="s">
        <v>44</v>
      </c>
    </row>
    <row r="11" spans="1:1" x14ac:dyDescent="0.25">
      <c r="A11" t="s">
        <v>50</v>
      </c>
    </row>
    <row r="13" spans="1:1" x14ac:dyDescent="0.25">
      <c r="A13"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1"/>
  <sheetViews>
    <sheetView topLeftCell="A13" zoomScale="82" zoomScaleNormal="82" workbookViewId="0">
      <selection activeCell="A4" sqref="A4"/>
    </sheetView>
  </sheetViews>
  <sheetFormatPr defaultRowHeight="15" x14ac:dyDescent="0.25"/>
  <cols>
    <col min="1" max="1" width="37.42578125" bestFit="1" customWidth="1"/>
    <col min="2" max="2" width="19.140625" bestFit="1" customWidth="1"/>
    <col min="3" max="3" width="10.7109375" customWidth="1"/>
    <col min="4" max="4" width="11.7109375" customWidth="1"/>
    <col min="5" max="10" width="10.7109375" customWidth="1"/>
    <col min="11" max="11" width="11.140625" customWidth="1"/>
  </cols>
  <sheetData>
    <row r="1" spans="1:10" x14ac:dyDescent="0.25">
      <c r="A1" s="34" t="s">
        <v>31</v>
      </c>
      <c r="B1" s="32" t="s">
        <v>32</v>
      </c>
      <c r="C1" s="31" t="s">
        <v>5</v>
      </c>
      <c r="D1" s="31" t="s">
        <v>6</v>
      </c>
      <c r="E1" s="31" t="s">
        <v>7</v>
      </c>
      <c r="F1" s="6"/>
      <c r="G1" s="6" t="s">
        <v>18</v>
      </c>
    </row>
    <row r="2" spans="1:10" x14ac:dyDescent="0.25">
      <c r="B2" s="32" t="s">
        <v>33</v>
      </c>
      <c r="C2" s="13">
        <f>C4+0.15</f>
        <v>3</v>
      </c>
      <c r="D2" s="13">
        <f>D4</f>
        <v>0.8</v>
      </c>
      <c r="E2" s="13">
        <f>E4</f>
        <v>1.4</v>
      </c>
      <c r="F2" s="6"/>
      <c r="G2" s="6">
        <f>C2+D2-E2</f>
        <v>2.4</v>
      </c>
      <c r="H2" t="s">
        <v>37</v>
      </c>
    </row>
    <row r="3" spans="1:10" ht="15.75" thickBot="1" x14ac:dyDescent="0.3">
      <c r="A3" s="21" t="s">
        <v>15</v>
      </c>
      <c r="B3" s="32"/>
      <c r="C3" s="31" t="s">
        <v>8</v>
      </c>
      <c r="D3" s="31" t="s">
        <v>6</v>
      </c>
      <c r="E3" s="31" t="s">
        <v>7</v>
      </c>
      <c r="F3" s="6"/>
      <c r="G3" s="6"/>
    </row>
    <row r="4" spans="1:10" ht="15.75" thickBot="1" x14ac:dyDescent="0.3">
      <c r="A4" s="22" t="s">
        <v>16</v>
      </c>
      <c r="B4" s="32" t="s">
        <v>34</v>
      </c>
      <c r="C4" s="25">
        <v>2.85</v>
      </c>
      <c r="D4" s="25">
        <v>0.8</v>
      </c>
      <c r="E4" s="25">
        <v>1.4</v>
      </c>
      <c r="F4" s="6"/>
      <c r="G4" s="26">
        <f>C4+D4-E4</f>
        <v>2.2500000000000004</v>
      </c>
      <c r="H4" t="s">
        <v>37</v>
      </c>
    </row>
    <row r="5" spans="1:10" x14ac:dyDescent="0.25">
      <c r="B5" s="34"/>
    </row>
    <row r="6" spans="1:10" x14ac:dyDescent="0.25">
      <c r="A6" s="1" t="s">
        <v>13</v>
      </c>
      <c r="B6" s="32" t="s">
        <v>0</v>
      </c>
      <c r="C6" s="1">
        <v>1</v>
      </c>
      <c r="D6" s="1">
        <v>2</v>
      </c>
      <c r="E6" s="1">
        <v>3</v>
      </c>
      <c r="F6" s="1">
        <v>4</v>
      </c>
      <c r="G6" s="1">
        <v>5</v>
      </c>
      <c r="H6" s="1">
        <v>6</v>
      </c>
      <c r="I6" s="1">
        <v>7</v>
      </c>
    </row>
    <row r="7" spans="1:10" x14ac:dyDescent="0.25">
      <c r="A7" s="1" t="s">
        <v>14</v>
      </c>
      <c r="B7" s="32" t="s">
        <v>1</v>
      </c>
      <c r="C7" s="1">
        <v>3.4</v>
      </c>
      <c r="D7" s="1">
        <v>3.1</v>
      </c>
      <c r="E7" s="1">
        <v>2.8</v>
      </c>
      <c r="F7" s="1">
        <v>2.5</v>
      </c>
      <c r="G7" s="1">
        <v>2.2000000000000002</v>
      </c>
      <c r="H7" s="1">
        <v>1.8</v>
      </c>
      <c r="I7" s="1">
        <v>1.6</v>
      </c>
    </row>
    <row r="8" spans="1:10" x14ac:dyDescent="0.25">
      <c r="A8" s="11" t="s">
        <v>9</v>
      </c>
      <c r="B8" s="32" t="s">
        <v>2</v>
      </c>
      <c r="C8" s="7">
        <f>ROUND(1/(2*C7)*100,0)/100</f>
        <v>0.15</v>
      </c>
      <c r="D8" s="7">
        <f t="shared" ref="D8:I8" si="0">ROUND(1/(2*D7)*100,0)/100</f>
        <v>0.16</v>
      </c>
      <c r="E8" s="7">
        <f t="shared" si="0"/>
        <v>0.18</v>
      </c>
      <c r="F8" s="7">
        <f t="shared" si="0"/>
        <v>0.2</v>
      </c>
      <c r="G8" s="7">
        <f t="shared" si="0"/>
        <v>0.23</v>
      </c>
      <c r="H8" s="7">
        <f t="shared" si="0"/>
        <v>0.28000000000000003</v>
      </c>
      <c r="I8" s="7">
        <f t="shared" si="0"/>
        <v>0.31</v>
      </c>
      <c r="J8" t="s">
        <v>4</v>
      </c>
    </row>
    <row r="9" spans="1:10" x14ac:dyDescent="0.25">
      <c r="A9" s="11"/>
      <c r="B9" s="32"/>
      <c r="C9" s="7"/>
      <c r="D9" s="7"/>
      <c r="E9" s="7"/>
      <c r="F9" s="7"/>
      <c r="G9" s="7"/>
      <c r="H9" s="7"/>
      <c r="I9" s="7"/>
    </row>
    <row r="10" spans="1:10" ht="15.75" thickBot="1" x14ac:dyDescent="0.3">
      <c r="A10" s="1"/>
      <c r="B10" s="32" t="s">
        <v>3</v>
      </c>
      <c r="C10" s="50" t="s">
        <v>17</v>
      </c>
      <c r="D10" s="50"/>
      <c r="E10" s="50"/>
      <c r="F10" s="50"/>
      <c r="G10" s="50"/>
      <c r="H10" s="50"/>
      <c r="I10" s="50"/>
    </row>
    <row r="11" spans="1:10" ht="15.75" thickBot="1" x14ac:dyDescent="0.3">
      <c r="A11" s="11" t="s">
        <v>11</v>
      </c>
      <c r="B11" s="35">
        <v>4</v>
      </c>
      <c r="C11" s="2">
        <f t="shared" ref="C11:I11" si="1">$G$4</f>
        <v>2.2500000000000004</v>
      </c>
      <c r="D11" s="2">
        <f t="shared" si="1"/>
        <v>2.2500000000000004</v>
      </c>
      <c r="E11" s="2">
        <f t="shared" si="1"/>
        <v>2.2500000000000004</v>
      </c>
      <c r="F11" s="2">
        <f t="shared" si="1"/>
        <v>2.2500000000000004</v>
      </c>
      <c r="G11" s="2">
        <f t="shared" si="1"/>
        <v>2.2500000000000004</v>
      </c>
      <c r="H11" s="2">
        <f t="shared" si="1"/>
        <v>2.2500000000000004</v>
      </c>
      <c r="I11" s="2">
        <f t="shared" si="1"/>
        <v>2.2500000000000004</v>
      </c>
    </row>
    <row r="12" spans="1:10" x14ac:dyDescent="0.25">
      <c r="A12" s="11"/>
      <c r="B12" s="13">
        <f t="shared" ref="B12:B15" si="2">B13-0.25</f>
        <v>0</v>
      </c>
      <c r="C12" s="13">
        <f t="shared" ref="C12:I15" si="3">(ROUND(100*(C$8*C$11+(1-C$8)*$B12),0)/100)</f>
        <v>0.34</v>
      </c>
      <c r="D12" s="13">
        <f t="shared" si="3"/>
        <v>0.36</v>
      </c>
      <c r="E12" s="13">
        <f t="shared" si="3"/>
        <v>0.41</v>
      </c>
      <c r="F12" s="13">
        <f t="shared" si="3"/>
        <v>0.45</v>
      </c>
      <c r="G12" s="13">
        <f t="shared" si="3"/>
        <v>0.52</v>
      </c>
      <c r="H12" s="13">
        <f t="shared" si="3"/>
        <v>0.63</v>
      </c>
      <c r="I12" s="13">
        <f t="shared" si="3"/>
        <v>0.7</v>
      </c>
    </row>
    <row r="13" spans="1:10" x14ac:dyDescent="0.25">
      <c r="A13" s="11"/>
      <c r="B13" s="13">
        <f t="shared" si="2"/>
        <v>0.25</v>
      </c>
      <c r="C13" s="13">
        <f t="shared" si="3"/>
        <v>0.55000000000000004</v>
      </c>
      <c r="D13" s="13">
        <f t="shared" si="3"/>
        <v>0.56999999999999995</v>
      </c>
      <c r="E13" s="13">
        <f t="shared" si="3"/>
        <v>0.61</v>
      </c>
      <c r="F13" s="13">
        <f t="shared" si="3"/>
        <v>0.65</v>
      </c>
      <c r="G13" s="13">
        <f t="shared" si="3"/>
        <v>0.71</v>
      </c>
      <c r="H13" s="13">
        <f t="shared" si="3"/>
        <v>0.81</v>
      </c>
      <c r="I13" s="13">
        <f t="shared" si="3"/>
        <v>0.87</v>
      </c>
    </row>
    <row r="14" spans="1:10" x14ac:dyDescent="0.25">
      <c r="A14" s="11"/>
      <c r="B14" s="13">
        <f t="shared" si="2"/>
        <v>0.5</v>
      </c>
      <c r="C14" s="13">
        <f t="shared" si="3"/>
        <v>0.76</v>
      </c>
      <c r="D14" s="13">
        <f t="shared" si="3"/>
        <v>0.78</v>
      </c>
      <c r="E14" s="13">
        <f t="shared" si="3"/>
        <v>0.82</v>
      </c>
      <c r="F14" s="13">
        <f t="shared" si="3"/>
        <v>0.85</v>
      </c>
      <c r="G14" s="13">
        <f t="shared" si="3"/>
        <v>0.9</v>
      </c>
      <c r="H14" s="13">
        <f t="shared" si="3"/>
        <v>0.99</v>
      </c>
      <c r="I14" s="13">
        <f t="shared" si="3"/>
        <v>1.04</v>
      </c>
    </row>
    <row r="15" spans="1:10" x14ac:dyDescent="0.25">
      <c r="A15" s="11"/>
      <c r="B15" s="13">
        <f t="shared" si="2"/>
        <v>0.75</v>
      </c>
      <c r="C15" s="13">
        <f t="shared" si="3"/>
        <v>0.98</v>
      </c>
      <c r="D15" s="13">
        <f t="shared" si="3"/>
        <v>0.99</v>
      </c>
      <c r="E15" s="13">
        <f t="shared" si="3"/>
        <v>1.02</v>
      </c>
      <c r="F15" s="13">
        <f t="shared" si="3"/>
        <v>1.05</v>
      </c>
      <c r="G15" s="13">
        <f t="shared" si="3"/>
        <v>1.1000000000000001</v>
      </c>
      <c r="H15" s="13">
        <f t="shared" si="3"/>
        <v>1.17</v>
      </c>
      <c r="I15" s="13">
        <f t="shared" si="3"/>
        <v>1.22</v>
      </c>
    </row>
    <row r="16" spans="1:10" x14ac:dyDescent="0.25">
      <c r="A16" s="1"/>
      <c r="B16" s="13">
        <f t="shared" ref="B16:B26" si="4">B17-0.25</f>
        <v>1</v>
      </c>
      <c r="C16" s="13">
        <f t="shared" ref="C16:I25" si="5">(ROUND(100*(C$8*C$11+(1-C$8)*$B16),0)/100)</f>
        <v>1.19</v>
      </c>
      <c r="D16" s="13">
        <f t="shared" si="5"/>
        <v>1.2</v>
      </c>
      <c r="E16" s="13">
        <f t="shared" si="5"/>
        <v>1.23</v>
      </c>
      <c r="F16" s="13">
        <f t="shared" si="5"/>
        <v>1.25</v>
      </c>
      <c r="G16" s="13">
        <f t="shared" si="5"/>
        <v>1.29</v>
      </c>
      <c r="H16" s="13">
        <f t="shared" si="5"/>
        <v>1.35</v>
      </c>
      <c r="I16" s="13">
        <f t="shared" si="5"/>
        <v>1.39</v>
      </c>
    </row>
    <row r="17" spans="1:9" x14ac:dyDescent="0.25">
      <c r="B17" s="13">
        <f t="shared" si="4"/>
        <v>1.25</v>
      </c>
      <c r="C17" s="13">
        <f t="shared" si="5"/>
        <v>1.4</v>
      </c>
      <c r="D17" s="13">
        <f t="shared" si="5"/>
        <v>1.41</v>
      </c>
      <c r="E17" s="13">
        <f t="shared" si="5"/>
        <v>1.43</v>
      </c>
      <c r="F17" s="13">
        <f t="shared" si="5"/>
        <v>1.45</v>
      </c>
      <c r="G17" s="13">
        <f t="shared" si="5"/>
        <v>1.48</v>
      </c>
      <c r="H17" s="13">
        <f t="shared" si="5"/>
        <v>1.53</v>
      </c>
      <c r="I17" s="13">
        <f t="shared" si="5"/>
        <v>1.56</v>
      </c>
    </row>
    <row r="18" spans="1:9" x14ac:dyDescent="0.25">
      <c r="B18" s="13">
        <f t="shared" si="4"/>
        <v>1.5</v>
      </c>
      <c r="C18" s="13">
        <f t="shared" si="5"/>
        <v>1.61</v>
      </c>
      <c r="D18" s="13">
        <f t="shared" si="5"/>
        <v>1.62</v>
      </c>
      <c r="E18" s="13">
        <f t="shared" si="5"/>
        <v>1.64</v>
      </c>
      <c r="F18" s="13">
        <f t="shared" si="5"/>
        <v>1.65</v>
      </c>
      <c r="G18" s="13">
        <f t="shared" si="5"/>
        <v>1.67</v>
      </c>
      <c r="H18" s="13">
        <f t="shared" si="5"/>
        <v>1.71</v>
      </c>
      <c r="I18" s="13">
        <f t="shared" si="5"/>
        <v>1.73</v>
      </c>
    </row>
    <row r="19" spans="1:9" x14ac:dyDescent="0.25">
      <c r="A19" s="8"/>
      <c r="B19" s="13">
        <f t="shared" si="4"/>
        <v>1.75</v>
      </c>
      <c r="C19" s="13">
        <f t="shared" si="5"/>
        <v>1.83</v>
      </c>
      <c r="D19" s="13">
        <f t="shared" si="5"/>
        <v>1.83</v>
      </c>
      <c r="E19" s="13">
        <f t="shared" si="5"/>
        <v>1.84</v>
      </c>
      <c r="F19" s="13">
        <f t="shared" si="5"/>
        <v>1.85</v>
      </c>
      <c r="G19" s="13">
        <f t="shared" si="5"/>
        <v>1.87</v>
      </c>
      <c r="H19" s="13">
        <f t="shared" si="5"/>
        <v>1.89</v>
      </c>
      <c r="I19" s="13">
        <f t="shared" si="5"/>
        <v>1.91</v>
      </c>
    </row>
    <row r="20" spans="1:9" x14ac:dyDescent="0.25">
      <c r="A20" s="1"/>
      <c r="B20" s="13">
        <f t="shared" si="4"/>
        <v>2</v>
      </c>
      <c r="C20" s="13">
        <f t="shared" si="5"/>
        <v>2.04</v>
      </c>
      <c r="D20" s="13">
        <f t="shared" si="5"/>
        <v>2.04</v>
      </c>
      <c r="E20" s="13">
        <f t="shared" si="5"/>
        <v>2.0499999999999998</v>
      </c>
      <c r="F20" s="13">
        <f t="shared" si="5"/>
        <v>2.0499999999999998</v>
      </c>
      <c r="G20" s="13">
        <f t="shared" si="5"/>
        <v>2.06</v>
      </c>
      <c r="H20" s="13">
        <f t="shared" si="5"/>
        <v>2.0699999999999998</v>
      </c>
      <c r="I20" s="13">
        <f t="shared" si="5"/>
        <v>2.08</v>
      </c>
    </row>
    <row r="21" spans="1:9" x14ac:dyDescent="0.25">
      <c r="A21" s="1"/>
      <c r="B21" s="13">
        <f t="shared" si="4"/>
        <v>2.25</v>
      </c>
      <c r="C21" s="13">
        <f t="shared" si="5"/>
        <v>2.25</v>
      </c>
      <c r="D21" s="13">
        <f t="shared" si="5"/>
        <v>2.25</v>
      </c>
      <c r="E21" s="13">
        <f t="shared" si="5"/>
        <v>2.25</v>
      </c>
      <c r="F21" s="13">
        <f t="shared" si="5"/>
        <v>2.25</v>
      </c>
      <c r="G21" s="13">
        <f t="shared" si="5"/>
        <v>2.25</v>
      </c>
      <c r="H21" s="13">
        <f t="shared" si="5"/>
        <v>2.25</v>
      </c>
      <c r="I21" s="13">
        <f t="shared" si="5"/>
        <v>2.25</v>
      </c>
    </row>
    <row r="22" spans="1:9" x14ac:dyDescent="0.25">
      <c r="A22" s="1"/>
      <c r="B22" s="13">
        <f t="shared" si="4"/>
        <v>2.5</v>
      </c>
      <c r="C22" s="13">
        <f t="shared" si="5"/>
        <v>2.46</v>
      </c>
      <c r="D22" s="13">
        <f t="shared" si="5"/>
        <v>2.46</v>
      </c>
      <c r="E22" s="13">
        <f t="shared" si="5"/>
        <v>2.46</v>
      </c>
      <c r="F22" s="13">
        <f t="shared" si="5"/>
        <v>2.4500000000000002</v>
      </c>
      <c r="G22" s="13">
        <f t="shared" si="5"/>
        <v>2.44</v>
      </c>
      <c r="H22" s="13">
        <f t="shared" si="5"/>
        <v>2.4300000000000002</v>
      </c>
      <c r="I22" s="13">
        <f t="shared" si="5"/>
        <v>2.42</v>
      </c>
    </row>
    <row r="23" spans="1:9" x14ac:dyDescent="0.25">
      <c r="A23" s="1"/>
      <c r="B23" s="13">
        <f t="shared" si="4"/>
        <v>2.75</v>
      </c>
      <c r="C23" s="13">
        <f t="shared" si="5"/>
        <v>2.68</v>
      </c>
      <c r="D23" s="13">
        <f t="shared" si="5"/>
        <v>2.67</v>
      </c>
      <c r="E23" s="13">
        <f t="shared" si="5"/>
        <v>2.66</v>
      </c>
      <c r="F23" s="13">
        <f t="shared" si="5"/>
        <v>2.65</v>
      </c>
      <c r="G23" s="13">
        <f t="shared" si="5"/>
        <v>2.64</v>
      </c>
      <c r="H23" s="13">
        <f t="shared" si="5"/>
        <v>2.61</v>
      </c>
      <c r="I23" s="13">
        <f t="shared" si="5"/>
        <v>2.6</v>
      </c>
    </row>
    <row r="24" spans="1:9" x14ac:dyDescent="0.25">
      <c r="A24" s="1"/>
      <c r="B24" s="13">
        <f t="shared" si="4"/>
        <v>3</v>
      </c>
      <c r="C24" s="13">
        <f t="shared" si="5"/>
        <v>2.89</v>
      </c>
      <c r="D24" s="13">
        <f t="shared" si="5"/>
        <v>2.88</v>
      </c>
      <c r="E24" s="13">
        <f t="shared" si="5"/>
        <v>2.87</v>
      </c>
      <c r="F24" s="13">
        <f t="shared" si="5"/>
        <v>2.85</v>
      </c>
      <c r="G24" s="13">
        <f t="shared" si="5"/>
        <v>2.83</v>
      </c>
      <c r="H24" s="13">
        <f t="shared" si="5"/>
        <v>2.79</v>
      </c>
      <c r="I24" s="13">
        <f t="shared" si="5"/>
        <v>2.77</v>
      </c>
    </row>
    <row r="25" spans="1:9" x14ac:dyDescent="0.25">
      <c r="A25" s="1"/>
      <c r="B25" s="13">
        <f t="shared" si="4"/>
        <v>3.25</v>
      </c>
      <c r="C25" s="13">
        <f t="shared" si="5"/>
        <v>3.1</v>
      </c>
      <c r="D25" s="13">
        <f t="shared" si="5"/>
        <v>3.09</v>
      </c>
      <c r="E25" s="13">
        <f t="shared" si="5"/>
        <v>3.07</v>
      </c>
      <c r="F25" s="13">
        <f t="shared" si="5"/>
        <v>3.05</v>
      </c>
      <c r="G25" s="13">
        <f t="shared" si="5"/>
        <v>3.02</v>
      </c>
      <c r="H25" s="13">
        <f t="shared" si="5"/>
        <v>2.97</v>
      </c>
      <c r="I25" s="13">
        <f t="shared" si="5"/>
        <v>2.94</v>
      </c>
    </row>
    <row r="26" spans="1:9" x14ac:dyDescent="0.25">
      <c r="A26" s="1"/>
      <c r="B26" s="13">
        <f t="shared" si="4"/>
        <v>3.5</v>
      </c>
      <c r="C26" s="13">
        <f t="shared" ref="C26:I35" si="6">(ROUND(100*(C$8*C$11+(1-C$8)*$B26),0)/100)</f>
        <v>3.31</v>
      </c>
      <c r="D26" s="13">
        <f t="shared" si="6"/>
        <v>3.3</v>
      </c>
      <c r="E26" s="13">
        <f t="shared" si="6"/>
        <v>3.28</v>
      </c>
      <c r="F26" s="13">
        <f t="shared" si="6"/>
        <v>3.25</v>
      </c>
      <c r="G26" s="13">
        <f t="shared" si="6"/>
        <v>3.21</v>
      </c>
      <c r="H26" s="13">
        <f t="shared" si="6"/>
        <v>3.15</v>
      </c>
      <c r="I26" s="13">
        <f t="shared" si="6"/>
        <v>3.11</v>
      </c>
    </row>
    <row r="27" spans="1:9" x14ac:dyDescent="0.25">
      <c r="A27" s="1"/>
      <c r="B27" s="13">
        <f>B28-0.25</f>
        <v>3.75</v>
      </c>
      <c r="C27" s="13">
        <f t="shared" si="6"/>
        <v>3.53</v>
      </c>
      <c r="D27" s="13">
        <f t="shared" si="6"/>
        <v>3.51</v>
      </c>
      <c r="E27" s="13">
        <f t="shared" si="6"/>
        <v>3.48</v>
      </c>
      <c r="F27" s="13">
        <f t="shared" si="6"/>
        <v>3.45</v>
      </c>
      <c r="G27" s="13">
        <f t="shared" si="6"/>
        <v>3.41</v>
      </c>
      <c r="H27" s="13">
        <f t="shared" si="6"/>
        <v>3.33</v>
      </c>
      <c r="I27" s="13">
        <f t="shared" si="6"/>
        <v>3.29</v>
      </c>
    </row>
    <row r="28" spans="1:9" x14ac:dyDescent="0.25">
      <c r="B28" s="13">
        <f>B11</f>
        <v>4</v>
      </c>
      <c r="C28" s="13">
        <f t="shared" si="6"/>
        <v>3.74</v>
      </c>
      <c r="D28" s="13">
        <f t="shared" si="6"/>
        <v>3.72</v>
      </c>
      <c r="E28" s="13">
        <f t="shared" si="6"/>
        <v>3.69</v>
      </c>
      <c r="F28" s="13">
        <f t="shared" si="6"/>
        <v>3.65</v>
      </c>
      <c r="G28" s="13">
        <f t="shared" si="6"/>
        <v>3.6</v>
      </c>
      <c r="H28" s="13">
        <f t="shared" si="6"/>
        <v>3.51</v>
      </c>
      <c r="I28" s="13">
        <f t="shared" si="6"/>
        <v>3.46</v>
      </c>
    </row>
    <row r="29" spans="1:9" x14ac:dyDescent="0.25">
      <c r="A29" s="1"/>
      <c r="B29" s="13">
        <f>B28+0.25</f>
        <v>4.25</v>
      </c>
      <c r="C29" s="13">
        <f t="shared" si="6"/>
        <v>3.95</v>
      </c>
      <c r="D29" s="13">
        <f t="shared" si="6"/>
        <v>3.93</v>
      </c>
      <c r="E29" s="13">
        <f t="shared" si="6"/>
        <v>3.89</v>
      </c>
      <c r="F29" s="13">
        <f t="shared" si="6"/>
        <v>3.85</v>
      </c>
      <c r="G29" s="13">
        <f t="shared" si="6"/>
        <v>3.79</v>
      </c>
      <c r="H29" s="13">
        <f t="shared" si="6"/>
        <v>3.69</v>
      </c>
      <c r="I29" s="13">
        <f t="shared" si="6"/>
        <v>3.63</v>
      </c>
    </row>
    <row r="30" spans="1:9" x14ac:dyDescent="0.25">
      <c r="A30" s="1"/>
      <c r="B30" s="13">
        <f t="shared" ref="B30:B41" si="7">B29+0.25</f>
        <v>4.5</v>
      </c>
      <c r="C30" s="13">
        <f t="shared" si="6"/>
        <v>4.16</v>
      </c>
      <c r="D30" s="13">
        <f t="shared" si="6"/>
        <v>4.1399999999999997</v>
      </c>
      <c r="E30" s="13">
        <f t="shared" si="6"/>
        <v>4.0999999999999996</v>
      </c>
      <c r="F30" s="13">
        <f t="shared" si="6"/>
        <v>4.05</v>
      </c>
      <c r="G30" s="13">
        <f t="shared" si="6"/>
        <v>3.98</v>
      </c>
      <c r="H30" s="13">
        <f t="shared" si="6"/>
        <v>3.87</v>
      </c>
      <c r="I30" s="13">
        <f t="shared" si="6"/>
        <v>3.8</v>
      </c>
    </row>
    <row r="31" spans="1:9" x14ac:dyDescent="0.25">
      <c r="A31" s="1"/>
      <c r="B31" s="13">
        <f t="shared" si="7"/>
        <v>4.75</v>
      </c>
      <c r="C31" s="13">
        <f t="shared" si="6"/>
        <v>4.38</v>
      </c>
      <c r="D31" s="13">
        <f t="shared" si="6"/>
        <v>4.3499999999999996</v>
      </c>
      <c r="E31" s="13">
        <f t="shared" si="6"/>
        <v>4.3</v>
      </c>
      <c r="F31" s="13">
        <f t="shared" si="6"/>
        <v>4.25</v>
      </c>
      <c r="G31" s="13">
        <f t="shared" si="6"/>
        <v>4.18</v>
      </c>
      <c r="H31" s="13">
        <f t="shared" si="6"/>
        <v>4.05</v>
      </c>
      <c r="I31" s="13">
        <f t="shared" si="6"/>
        <v>3.98</v>
      </c>
    </row>
    <row r="32" spans="1:9" x14ac:dyDescent="0.25">
      <c r="A32" s="1"/>
      <c r="B32" s="13">
        <f t="shared" si="7"/>
        <v>5</v>
      </c>
      <c r="C32" s="13">
        <f t="shared" si="6"/>
        <v>4.59</v>
      </c>
      <c r="D32" s="13">
        <f t="shared" si="6"/>
        <v>4.5599999999999996</v>
      </c>
      <c r="E32" s="13">
        <f t="shared" si="6"/>
        <v>4.51</v>
      </c>
      <c r="F32" s="13">
        <f t="shared" si="6"/>
        <v>4.45</v>
      </c>
      <c r="G32" s="13">
        <f t="shared" si="6"/>
        <v>4.37</v>
      </c>
      <c r="H32" s="13">
        <f t="shared" si="6"/>
        <v>4.2300000000000004</v>
      </c>
      <c r="I32" s="13">
        <f t="shared" si="6"/>
        <v>4.1500000000000004</v>
      </c>
    </row>
    <row r="33" spans="1:10" x14ac:dyDescent="0.25">
      <c r="A33" s="1"/>
      <c r="B33" s="13">
        <f t="shared" si="7"/>
        <v>5.25</v>
      </c>
      <c r="C33" s="13">
        <f t="shared" si="6"/>
        <v>4.8</v>
      </c>
      <c r="D33" s="13">
        <f t="shared" si="6"/>
        <v>4.7699999999999996</v>
      </c>
      <c r="E33" s="13">
        <f t="shared" si="6"/>
        <v>4.71</v>
      </c>
      <c r="F33" s="13">
        <f t="shared" si="6"/>
        <v>4.6500000000000004</v>
      </c>
      <c r="G33" s="13">
        <f t="shared" si="6"/>
        <v>4.5599999999999996</v>
      </c>
      <c r="H33" s="13">
        <f t="shared" si="6"/>
        <v>4.41</v>
      </c>
      <c r="I33" s="13">
        <f t="shared" si="6"/>
        <v>4.32</v>
      </c>
    </row>
    <row r="34" spans="1:10" x14ac:dyDescent="0.25">
      <c r="A34" s="1"/>
      <c r="B34" s="13">
        <f t="shared" si="7"/>
        <v>5.5</v>
      </c>
      <c r="C34" s="13">
        <f t="shared" si="6"/>
        <v>5.01</v>
      </c>
      <c r="D34" s="13">
        <f t="shared" si="6"/>
        <v>4.9800000000000004</v>
      </c>
      <c r="E34" s="13">
        <f t="shared" si="6"/>
        <v>4.92</v>
      </c>
      <c r="F34" s="13">
        <f t="shared" si="6"/>
        <v>4.8499999999999996</v>
      </c>
      <c r="G34" s="13">
        <f t="shared" si="6"/>
        <v>4.75</v>
      </c>
      <c r="H34" s="13">
        <f t="shared" si="6"/>
        <v>4.59</v>
      </c>
      <c r="I34" s="13">
        <f t="shared" si="6"/>
        <v>4.49</v>
      </c>
    </row>
    <row r="35" spans="1:10" x14ac:dyDescent="0.25">
      <c r="A35" s="1"/>
      <c r="B35" s="13">
        <f t="shared" si="7"/>
        <v>5.75</v>
      </c>
      <c r="C35" s="13">
        <f t="shared" si="6"/>
        <v>5.23</v>
      </c>
      <c r="D35" s="13">
        <f t="shared" si="6"/>
        <v>5.19</v>
      </c>
      <c r="E35" s="13">
        <f t="shared" si="6"/>
        <v>5.12</v>
      </c>
      <c r="F35" s="13">
        <f t="shared" si="6"/>
        <v>5.05</v>
      </c>
      <c r="G35" s="13">
        <f t="shared" si="6"/>
        <v>4.95</v>
      </c>
      <c r="H35" s="13">
        <f t="shared" si="6"/>
        <v>4.7699999999999996</v>
      </c>
      <c r="I35" s="13">
        <f t="shared" si="6"/>
        <v>4.67</v>
      </c>
    </row>
    <row r="36" spans="1:10" x14ac:dyDescent="0.25">
      <c r="A36" s="1"/>
      <c r="B36" s="13">
        <f t="shared" si="7"/>
        <v>6</v>
      </c>
      <c r="C36" s="13">
        <f t="shared" ref="C36:I41" si="8">(ROUND(100*(C$8*C$11+(1-C$8)*$B36),0)/100)</f>
        <v>5.44</v>
      </c>
      <c r="D36" s="13">
        <f t="shared" si="8"/>
        <v>5.4</v>
      </c>
      <c r="E36" s="13">
        <f t="shared" si="8"/>
        <v>5.33</v>
      </c>
      <c r="F36" s="13">
        <f t="shared" si="8"/>
        <v>5.25</v>
      </c>
      <c r="G36" s="13">
        <f t="shared" si="8"/>
        <v>5.14</v>
      </c>
      <c r="H36" s="13">
        <f t="shared" si="8"/>
        <v>4.95</v>
      </c>
      <c r="I36" s="13">
        <f t="shared" si="8"/>
        <v>4.84</v>
      </c>
    </row>
    <row r="37" spans="1:10" x14ac:dyDescent="0.25">
      <c r="A37" s="1"/>
      <c r="B37" s="13">
        <f t="shared" si="7"/>
        <v>6.25</v>
      </c>
      <c r="C37" s="13">
        <f t="shared" si="8"/>
        <v>5.65</v>
      </c>
      <c r="D37" s="13">
        <f t="shared" si="8"/>
        <v>5.61</v>
      </c>
      <c r="E37" s="13">
        <f t="shared" si="8"/>
        <v>5.53</v>
      </c>
      <c r="F37" s="13">
        <f t="shared" si="8"/>
        <v>5.45</v>
      </c>
      <c r="G37" s="13">
        <f t="shared" si="8"/>
        <v>5.33</v>
      </c>
      <c r="H37" s="13">
        <f t="shared" si="8"/>
        <v>5.13</v>
      </c>
      <c r="I37" s="13">
        <f t="shared" si="8"/>
        <v>5.01</v>
      </c>
    </row>
    <row r="38" spans="1:10" x14ac:dyDescent="0.25">
      <c r="A38" s="1"/>
      <c r="B38" s="13">
        <f t="shared" si="7"/>
        <v>6.5</v>
      </c>
      <c r="C38" s="13">
        <f t="shared" si="8"/>
        <v>5.86</v>
      </c>
      <c r="D38" s="13">
        <f t="shared" si="8"/>
        <v>5.82</v>
      </c>
      <c r="E38" s="13">
        <f t="shared" si="8"/>
        <v>5.74</v>
      </c>
      <c r="F38" s="13">
        <f t="shared" si="8"/>
        <v>5.65</v>
      </c>
      <c r="G38" s="13">
        <f t="shared" si="8"/>
        <v>5.52</v>
      </c>
      <c r="H38" s="13">
        <f t="shared" si="8"/>
        <v>5.31</v>
      </c>
      <c r="I38" s="13">
        <f t="shared" si="8"/>
        <v>5.18</v>
      </c>
    </row>
    <row r="39" spans="1:10" x14ac:dyDescent="0.25">
      <c r="A39" s="1"/>
      <c r="B39" s="13">
        <f t="shared" si="7"/>
        <v>6.75</v>
      </c>
      <c r="C39" s="13">
        <f t="shared" si="8"/>
        <v>6.08</v>
      </c>
      <c r="D39" s="13">
        <f t="shared" si="8"/>
        <v>6.03</v>
      </c>
      <c r="E39" s="13">
        <f t="shared" si="8"/>
        <v>5.94</v>
      </c>
      <c r="F39" s="13">
        <f t="shared" si="8"/>
        <v>5.85</v>
      </c>
      <c r="G39" s="13">
        <f t="shared" si="8"/>
        <v>5.72</v>
      </c>
      <c r="H39" s="13">
        <f t="shared" si="8"/>
        <v>5.49</v>
      </c>
      <c r="I39" s="13">
        <f t="shared" si="8"/>
        <v>5.36</v>
      </c>
    </row>
    <row r="40" spans="1:10" x14ac:dyDescent="0.25">
      <c r="A40" s="1"/>
      <c r="B40" s="13">
        <f t="shared" si="7"/>
        <v>7</v>
      </c>
      <c r="C40" s="13">
        <f t="shared" si="8"/>
        <v>6.29</v>
      </c>
      <c r="D40" s="13">
        <f t="shared" si="8"/>
        <v>6.24</v>
      </c>
      <c r="E40" s="13">
        <f t="shared" si="8"/>
        <v>6.15</v>
      </c>
      <c r="F40" s="13">
        <f t="shared" si="8"/>
        <v>6.05</v>
      </c>
      <c r="G40" s="13">
        <f t="shared" si="8"/>
        <v>5.91</v>
      </c>
      <c r="H40" s="13">
        <f t="shared" si="8"/>
        <v>5.67</v>
      </c>
      <c r="I40" s="13">
        <f t="shared" si="8"/>
        <v>5.53</v>
      </c>
    </row>
    <row r="41" spans="1:10" x14ac:dyDescent="0.25">
      <c r="A41" s="1"/>
      <c r="B41" s="13">
        <f t="shared" si="7"/>
        <v>7.25</v>
      </c>
      <c r="C41" s="13">
        <f t="shared" si="8"/>
        <v>6.5</v>
      </c>
      <c r="D41" s="13">
        <f t="shared" si="8"/>
        <v>6.45</v>
      </c>
      <c r="E41" s="13">
        <f t="shared" si="8"/>
        <v>6.35</v>
      </c>
      <c r="F41" s="13">
        <f t="shared" si="8"/>
        <v>6.25</v>
      </c>
      <c r="G41" s="13">
        <f t="shared" si="8"/>
        <v>6.1</v>
      </c>
      <c r="H41" s="13">
        <f t="shared" si="8"/>
        <v>5.85</v>
      </c>
      <c r="I41" s="13">
        <f t="shared" si="8"/>
        <v>5.7</v>
      </c>
    </row>
    <row r="42" spans="1:10" x14ac:dyDescent="0.25">
      <c r="A42" s="1"/>
      <c r="B42" s="13">
        <f t="shared" ref="B42:B45" si="9">B41+0.25</f>
        <v>7.5</v>
      </c>
      <c r="C42" s="13">
        <f t="shared" ref="C42:I45" si="10">(ROUND(100*(C$8*C$11+(1-C$8)*$B42),0)/100)</f>
        <v>6.71</v>
      </c>
      <c r="D42" s="13">
        <f t="shared" si="10"/>
        <v>6.66</v>
      </c>
      <c r="E42" s="13">
        <f t="shared" si="10"/>
        <v>6.56</v>
      </c>
      <c r="F42" s="13">
        <f t="shared" si="10"/>
        <v>6.45</v>
      </c>
      <c r="G42" s="13">
        <f t="shared" si="10"/>
        <v>6.29</v>
      </c>
      <c r="H42" s="13">
        <f t="shared" si="10"/>
        <v>6.03</v>
      </c>
      <c r="I42" s="13">
        <f t="shared" si="10"/>
        <v>5.87</v>
      </c>
    </row>
    <row r="43" spans="1:10" x14ac:dyDescent="0.25">
      <c r="A43" s="1"/>
      <c r="B43" s="13">
        <f t="shared" si="9"/>
        <v>7.75</v>
      </c>
      <c r="C43" s="13">
        <f t="shared" si="10"/>
        <v>6.93</v>
      </c>
      <c r="D43" s="13">
        <f t="shared" si="10"/>
        <v>6.87</v>
      </c>
      <c r="E43" s="13">
        <f t="shared" si="10"/>
        <v>6.76</v>
      </c>
      <c r="F43" s="13">
        <f t="shared" si="10"/>
        <v>6.65</v>
      </c>
      <c r="G43" s="13">
        <f t="shared" si="10"/>
        <v>6.49</v>
      </c>
      <c r="H43" s="13">
        <f t="shared" si="10"/>
        <v>6.21</v>
      </c>
      <c r="I43" s="13">
        <f t="shared" si="10"/>
        <v>6.05</v>
      </c>
    </row>
    <row r="44" spans="1:10" x14ac:dyDescent="0.25">
      <c r="A44" s="1"/>
      <c r="B44" s="13">
        <f t="shared" si="9"/>
        <v>8</v>
      </c>
      <c r="C44" s="13">
        <f t="shared" si="10"/>
        <v>7.14</v>
      </c>
      <c r="D44" s="13">
        <f t="shared" si="10"/>
        <v>7.08</v>
      </c>
      <c r="E44" s="13">
        <f t="shared" si="10"/>
        <v>6.97</v>
      </c>
      <c r="F44" s="13">
        <f t="shared" si="10"/>
        <v>6.85</v>
      </c>
      <c r="G44" s="13">
        <f t="shared" si="10"/>
        <v>6.68</v>
      </c>
      <c r="H44" s="13">
        <f t="shared" si="10"/>
        <v>6.39</v>
      </c>
      <c r="I44" s="13">
        <f t="shared" si="10"/>
        <v>6.22</v>
      </c>
    </row>
    <row r="45" spans="1:10" x14ac:dyDescent="0.25">
      <c r="A45" s="1"/>
      <c r="B45" s="13">
        <f t="shared" si="9"/>
        <v>8.25</v>
      </c>
      <c r="C45" s="13">
        <f t="shared" si="10"/>
        <v>7.35</v>
      </c>
      <c r="D45" s="13">
        <f t="shared" si="10"/>
        <v>7.29</v>
      </c>
      <c r="E45" s="13">
        <f t="shared" si="10"/>
        <v>7.17</v>
      </c>
      <c r="F45" s="13">
        <f t="shared" si="10"/>
        <v>7.05</v>
      </c>
      <c r="G45" s="13">
        <f t="shared" si="10"/>
        <v>6.87</v>
      </c>
      <c r="H45" s="13">
        <f t="shared" si="10"/>
        <v>6.57</v>
      </c>
      <c r="I45" s="13">
        <f t="shared" si="10"/>
        <v>6.39</v>
      </c>
    </row>
    <row r="46" spans="1:10" ht="15.75" thickBot="1" x14ac:dyDescent="0.3">
      <c r="A46" s="1"/>
      <c r="B46" s="6"/>
      <c r="C46" s="13"/>
      <c r="D46" s="13"/>
      <c r="E46" s="13"/>
      <c r="F46" s="13"/>
      <c r="G46" s="13"/>
      <c r="H46" s="13"/>
      <c r="I46" s="13"/>
    </row>
    <row r="47" spans="1:10" ht="15.75" thickBot="1" x14ac:dyDescent="0.3">
      <c r="A47" s="23" t="s">
        <v>10</v>
      </c>
      <c r="B47" s="10" t="s">
        <v>35</v>
      </c>
      <c r="C47" s="40">
        <f>B28</f>
        <v>4</v>
      </c>
      <c r="D47" s="24">
        <f t="shared" ref="D47:J47" si="11">ROUND(4*C48,0)/4</f>
        <v>3.75</v>
      </c>
      <c r="E47" s="24">
        <f t="shared" si="11"/>
        <v>3.5</v>
      </c>
      <c r="F47" s="24">
        <f t="shared" si="11"/>
        <v>3.25</v>
      </c>
      <c r="G47" s="24">
        <f t="shared" si="11"/>
        <v>3</v>
      </c>
      <c r="H47" s="24">
        <f t="shared" si="11"/>
        <v>2.75</v>
      </c>
      <c r="I47" s="24">
        <f t="shared" si="11"/>
        <v>2.5</v>
      </c>
      <c r="J47" s="41">
        <f t="shared" si="11"/>
        <v>2.5</v>
      </c>
    </row>
    <row r="48" spans="1:10" x14ac:dyDescent="0.25">
      <c r="B48" t="s">
        <v>36</v>
      </c>
      <c r="C48">
        <f>LOOKUP(B11,$B$12:$I$45,C$12:C$45)</f>
        <v>3.74</v>
      </c>
      <c r="D48">
        <f t="shared" ref="D48:I48" si="12">LOOKUP(D47,$B$12:$I$45,D$12:D$45)</f>
        <v>3.51</v>
      </c>
      <c r="E48">
        <f t="shared" si="12"/>
        <v>3.28</v>
      </c>
      <c r="F48">
        <f t="shared" si="12"/>
        <v>3.05</v>
      </c>
      <c r="G48">
        <f t="shared" si="12"/>
        <v>2.83</v>
      </c>
      <c r="H48">
        <f t="shared" si="12"/>
        <v>2.61</v>
      </c>
      <c r="I48">
        <f t="shared" si="12"/>
        <v>2.42</v>
      </c>
    </row>
    <row r="49" spans="1:9" x14ac:dyDescent="0.25">
      <c r="A49" s="1" t="s">
        <v>12</v>
      </c>
      <c r="G49" s="6"/>
      <c r="H49" s="6"/>
      <c r="I49" s="6"/>
    </row>
    <row r="50" spans="1:9" x14ac:dyDescent="0.25">
      <c r="G50" s="6"/>
      <c r="H50" s="6"/>
      <c r="I50" s="6"/>
    </row>
    <row r="51" spans="1:9" x14ac:dyDescent="0.25">
      <c r="G51" s="6"/>
      <c r="H51" s="6"/>
      <c r="I51" s="6"/>
    </row>
    <row r="52" spans="1:9" x14ac:dyDescent="0.25">
      <c r="A52" s="1"/>
      <c r="B52" s="6"/>
      <c r="C52" s="6"/>
      <c r="D52" s="6"/>
      <c r="E52" s="6"/>
      <c r="F52" s="6"/>
      <c r="G52" s="6"/>
      <c r="H52" s="6"/>
      <c r="I52" s="6"/>
    </row>
    <row r="53" spans="1:9" x14ac:dyDescent="0.25">
      <c r="B53" s="6"/>
      <c r="C53" s="6"/>
      <c r="D53" s="6"/>
      <c r="E53" s="6"/>
      <c r="F53" s="6"/>
      <c r="G53" s="6"/>
      <c r="H53" s="6"/>
      <c r="I53" s="6"/>
    </row>
    <row r="54" spans="1:9" x14ac:dyDescent="0.25">
      <c r="A54" s="1"/>
      <c r="B54" s="6"/>
      <c r="C54" s="6"/>
      <c r="D54" s="6"/>
      <c r="E54" s="6"/>
      <c r="F54" s="6"/>
      <c r="G54" s="6"/>
      <c r="H54" s="6"/>
      <c r="I54" s="6"/>
    </row>
    <row r="55" spans="1:9" x14ac:dyDescent="0.25">
      <c r="A55" s="1"/>
      <c r="B55" s="6"/>
      <c r="C55" s="6"/>
      <c r="D55" s="6"/>
      <c r="E55" s="6"/>
      <c r="F55" s="6"/>
      <c r="G55" s="6"/>
      <c r="H55" s="6"/>
      <c r="I55" s="6"/>
    </row>
    <row r="56" spans="1:9" x14ac:dyDescent="0.25">
      <c r="A56" s="1"/>
      <c r="B56" s="6"/>
      <c r="C56" s="6"/>
      <c r="D56" s="6"/>
      <c r="E56" s="6"/>
      <c r="F56" s="6"/>
      <c r="G56" s="6"/>
      <c r="H56" s="6"/>
      <c r="I56" s="6"/>
    </row>
    <row r="57" spans="1:9" x14ac:dyDescent="0.25">
      <c r="A57" s="1"/>
      <c r="B57" s="6"/>
      <c r="C57" s="6"/>
      <c r="D57" s="6"/>
      <c r="E57" s="6"/>
      <c r="F57" s="6"/>
      <c r="G57" s="6"/>
      <c r="H57" s="6"/>
      <c r="I57" s="6"/>
    </row>
    <row r="58" spans="1:9" x14ac:dyDescent="0.25">
      <c r="A58" s="1"/>
      <c r="B58" s="6"/>
      <c r="C58" s="6"/>
      <c r="D58" s="6"/>
      <c r="E58" s="6"/>
      <c r="F58" s="6"/>
      <c r="G58" s="6"/>
      <c r="H58" s="6"/>
      <c r="I58" s="6"/>
    </row>
    <row r="59" spans="1:9" x14ac:dyDescent="0.25">
      <c r="A59" s="1"/>
      <c r="B59" s="6"/>
      <c r="C59" s="6"/>
      <c r="D59" s="6"/>
      <c r="E59" s="6"/>
      <c r="F59" s="6"/>
      <c r="G59" s="6"/>
      <c r="H59" s="6"/>
      <c r="I59" s="6"/>
    </row>
    <row r="60" spans="1:9" x14ac:dyDescent="0.25">
      <c r="A60" s="1"/>
      <c r="B60" s="6"/>
      <c r="C60" s="6"/>
      <c r="D60" s="6"/>
      <c r="E60" s="6"/>
      <c r="F60" s="6"/>
      <c r="G60" s="6"/>
      <c r="H60" s="6"/>
      <c r="I60" s="6"/>
    </row>
    <row r="61" spans="1:9" x14ac:dyDescent="0.25">
      <c r="A61" s="1"/>
      <c r="B61" s="6"/>
      <c r="C61" s="6"/>
      <c r="D61" s="6"/>
      <c r="E61" s="6"/>
      <c r="F61" s="6"/>
      <c r="G61" s="6"/>
      <c r="H61" s="6"/>
      <c r="I61" s="6"/>
    </row>
  </sheetData>
  <sheetProtection selectLockedCells="1"/>
  <protectedRanges>
    <protectedRange password="CDD6" sqref="B11" name="Current rate"/>
    <protectedRange password="CDD6" sqref="C4:E4" name="Renewal formula"/>
  </protectedRanges>
  <mergeCells count="1">
    <mergeCell ref="C10:I10"/>
  </mergeCells>
  <pageMargins left="0.7" right="0.7" top="0.75" bottom="0.75" header="0.3" footer="0.3"/>
  <pageSetup scale="70"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3"/>
  <sheetViews>
    <sheetView zoomScale="82" zoomScaleNormal="82" workbookViewId="0"/>
  </sheetViews>
  <sheetFormatPr defaultRowHeight="15" x14ac:dyDescent="0.25"/>
  <cols>
    <col min="1" max="1" width="37.42578125" bestFit="1" customWidth="1"/>
    <col min="2" max="2" width="19.140625" bestFit="1" customWidth="1"/>
    <col min="3" max="3" width="10.7109375" customWidth="1"/>
    <col min="4" max="4" width="11.5703125" customWidth="1"/>
    <col min="5" max="10" width="10.7109375" customWidth="1"/>
    <col min="11" max="11" width="11.140625" customWidth="1"/>
  </cols>
  <sheetData>
    <row r="1" spans="1:10" x14ac:dyDescent="0.25">
      <c r="A1" s="34" t="s">
        <v>31</v>
      </c>
      <c r="B1" s="32" t="s">
        <v>32</v>
      </c>
      <c r="C1" s="31" t="s">
        <v>5</v>
      </c>
      <c r="D1" s="31" t="s">
        <v>6</v>
      </c>
      <c r="E1" s="31" t="s">
        <v>7</v>
      </c>
      <c r="F1" s="3"/>
      <c r="G1" s="3" t="s">
        <v>18</v>
      </c>
    </row>
    <row r="2" spans="1:10" x14ac:dyDescent="0.25">
      <c r="B2" s="32" t="s">
        <v>33</v>
      </c>
      <c r="C2" s="13">
        <f>C4+0.15</f>
        <v>3</v>
      </c>
      <c r="D2" s="13">
        <f>D4</f>
        <v>0.8</v>
      </c>
      <c r="E2" s="13">
        <f>E4</f>
        <v>1.4</v>
      </c>
      <c r="F2" s="3"/>
      <c r="G2" s="3">
        <f>C2+D2-E2</f>
        <v>2.4</v>
      </c>
    </row>
    <row r="3" spans="1:10" ht="15.75" thickBot="1" x14ac:dyDescent="0.3">
      <c r="A3" s="21" t="s">
        <v>15</v>
      </c>
      <c r="B3" s="32"/>
      <c r="C3" s="31" t="s">
        <v>8</v>
      </c>
      <c r="D3" s="31" t="s">
        <v>6</v>
      </c>
      <c r="E3" s="31" t="s">
        <v>7</v>
      </c>
      <c r="F3" s="3"/>
      <c r="G3" s="3"/>
    </row>
    <row r="4" spans="1:10" ht="15.75" thickBot="1" x14ac:dyDescent="0.3">
      <c r="A4" s="22" t="s">
        <v>16</v>
      </c>
      <c r="B4" s="32" t="s">
        <v>34</v>
      </c>
      <c r="C4" s="25">
        <v>2.85</v>
      </c>
      <c r="D4" s="25">
        <v>0.8</v>
      </c>
      <c r="E4" s="25">
        <v>1.4</v>
      </c>
      <c r="F4" s="3"/>
      <c r="G4" s="26">
        <f>C4+D4-E4</f>
        <v>2.2500000000000004</v>
      </c>
    </row>
    <row r="5" spans="1:10" x14ac:dyDescent="0.25">
      <c r="B5" s="34"/>
    </row>
    <row r="6" spans="1:10" x14ac:dyDescent="0.25">
      <c r="A6" s="1" t="s">
        <v>13</v>
      </c>
      <c r="B6" s="32" t="s">
        <v>0</v>
      </c>
      <c r="C6" s="1">
        <v>1</v>
      </c>
      <c r="D6" s="1">
        <v>2</v>
      </c>
      <c r="E6" s="1">
        <v>3</v>
      </c>
      <c r="F6" s="1">
        <v>4</v>
      </c>
      <c r="G6" s="1">
        <v>5</v>
      </c>
      <c r="H6" s="1">
        <v>6</v>
      </c>
      <c r="I6" s="1">
        <v>7</v>
      </c>
    </row>
    <row r="7" spans="1:10" x14ac:dyDescent="0.25">
      <c r="A7" s="1" t="s">
        <v>14</v>
      </c>
      <c r="B7" s="32" t="s">
        <v>1</v>
      </c>
      <c r="C7" s="1">
        <v>3.4</v>
      </c>
      <c r="D7" s="1">
        <v>3.1</v>
      </c>
      <c r="E7" s="1">
        <v>2.8</v>
      </c>
      <c r="F7" s="1">
        <v>2.5</v>
      </c>
      <c r="G7" s="1">
        <v>2.2000000000000002</v>
      </c>
      <c r="H7" s="1">
        <v>1.8</v>
      </c>
      <c r="I7" s="1">
        <v>1.6</v>
      </c>
    </row>
    <row r="8" spans="1:10" x14ac:dyDescent="0.25">
      <c r="A8" s="11" t="s">
        <v>9</v>
      </c>
      <c r="B8" s="32" t="s">
        <v>2</v>
      </c>
      <c r="C8" s="4">
        <f>ROUND(1/(2*C7)*100,0)/100</f>
        <v>0.15</v>
      </c>
      <c r="D8" s="7">
        <f t="shared" ref="D8:I8" si="0">ROUND(1/(2*D7)*100,0)/100</f>
        <v>0.16</v>
      </c>
      <c r="E8" s="7">
        <f t="shared" si="0"/>
        <v>0.18</v>
      </c>
      <c r="F8" s="7">
        <f t="shared" si="0"/>
        <v>0.2</v>
      </c>
      <c r="G8" s="7">
        <f t="shared" si="0"/>
        <v>0.23</v>
      </c>
      <c r="H8" s="7">
        <f t="shared" si="0"/>
        <v>0.28000000000000003</v>
      </c>
      <c r="I8" s="7">
        <f t="shared" si="0"/>
        <v>0.31</v>
      </c>
      <c r="J8" t="s">
        <v>4</v>
      </c>
    </row>
    <row r="9" spans="1:10" x14ac:dyDescent="0.25">
      <c r="A9" s="11"/>
      <c r="B9" s="32"/>
      <c r="C9" s="7"/>
      <c r="D9" s="7"/>
      <c r="E9" s="7"/>
      <c r="F9" s="7"/>
      <c r="G9" s="7"/>
      <c r="H9" s="7"/>
      <c r="I9" s="7"/>
    </row>
    <row r="10" spans="1:10" ht="15.75" thickBot="1" x14ac:dyDescent="0.3">
      <c r="A10" s="1"/>
      <c r="B10" s="32" t="s">
        <v>3</v>
      </c>
      <c r="C10" s="50" t="s">
        <v>17</v>
      </c>
      <c r="D10" s="50"/>
      <c r="E10" s="50"/>
      <c r="F10" s="50"/>
      <c r="G10" s="50"/>
      <c r="H10" s="50"/>
      <c r="I10" s="50"/>
    </row>
    <row r="11" spans="1:10" ht="15.75" thickBot="1" x14ac:dyDescent="0.3">
      <c r="A11" s="11" t="s">
        <v>11</v>
      </c>
      <c r="B11" s="35">
        <v>6.5</v>
      </c>
      <c r="C11" s="2">
        <f t="shared" ref="C11:I11" si="1">$G$4</f>
        <v>2.2500000000000004</v>
      </c>
      <c r="D11" s="2">
        <f t="shared" si="1"/>
        <v>2.2500000000000004</v>
      </c>
      <c r="E11" s="2">
        <f t="shared" si="1"/>
        <v>2.2500000000000004</v>
      </c>
      <c r="F11" s="2">
        <f t="shared" si="1"/>
        <v>2.2500000000000004</v>
      </c>
      <c r="G11" s="2">
        <f t="shared" si="1"/>
        <v>2.2500000000000004</v>
      </c>
      <c r="H11" s="2">
        <f t="shared" si="1"/>
        <v>2.2500000000000004</v>
      </c>
      <c r="I11" s="2">
        <f t="shared" si="1"/>
        <v>2.2500000000000004</v>
      </c>
    </row>
    <row r="12" spans="1:10" x14ac:dyDescent="0.25">
      <c r="A12" s="1"/>
      <c r="B12" s="9">
        <v>6.5</v>
      </c>
      <c r="C12" s="9">
        <f t="shared" ref="C12:I21" si="2">(ROUND(100*(C$8*C$11+(1-C$8)*$B12),0)/100)</f>
        <v>5.86</v>
      </c>
      <c r="D12" s="13">
        <f t="shared" si="2"/>
        <v>5.82</v>
      </c>
      <c r="E12" s="13">
        <f t="shared" si="2"/>
        <v>5.74</v>
      </c>
      <c r="F12" s="13">
        <f t="shared" si="2"/>
        <v>5.65</v>
      </c>
      <c r="G12" s="13">
        <f t="shared" si="2"/>
        <v>5.52</v>
      </c>
      <c r="H12" s="13">
        <f t="shared" si="2"/>
        <v>5.31</v>
      </c>
      <c r="I12" s="13">
        <f t="shared" si="2"/>
        <v>5.18</v>
      </c>
    </row>
    <row r="13" spans="1:10" x14ac:dyDescent="0.25">
      <c r="B13" s="3">
        <f>B12-0.25</f>
        <v>6.25</v>
      </c>
      <c r="C13" s="13">
        <f t="shared" si="2"/>
        <v>5.65</v>
      </c>
      <c r="D13" s="13">
        <f t="shared" si="2"/>
        <v>5.61</v>
      </c>
      <c r="E13" s="13">
        <f t="shared" si="2"/>
        <v>5.53</v>
      </c>
      <c r="F13" s="13">
        <f t="shared" si="2"/>
        <v>5.45</v>
      </c>
      <c r="G13" s="13">
        <f t="shared" si="2"/>
        <v>5.33</v>
      </c>
      <c r="H13" s="13">
        <f t="shared" si="2"/>
        <v>5.13</v>
      </c>
      <c r="I13" s="13">
        <f t="shared" si="2"/>
        <v>5.01</v>
      </c>
    </row>
    <row r="14" spans="1:10" x14ac:dyDescent="0.25">
      <c r="B14" s="6">
        <f t="shared" ref="B14:B36" si="3">B13-0.25</f>
        <v>6</v>
      </c>
      <c r="C14" s="13">
        <f t="shared" si="2"/>
        <v>5.44</v>
      </c>
      <c r="D14" s="13">
        <f t="shared" si="2"/>
        <v>5.4</v>
      </c>
      <c r="E14" s="13">
        <f t="shared" si="2"/>
        <v>5.33</v>
      </c>
      <c r="F14" s="13">
        <f t="shared" si="2"/>
        <v>5.25</v>
      </c>
      <c r="G14" s="13">
        <f t="shared" si="2"/>
        <v>5.14</v>
      </c>
      <c r="H14" s="13">
        <f t="shared" si="2"/>
        <v>4.95</v>
      </c>
      <c r="I14" s="13">
        <f t="shared" si="2"/>
        <v>4.84</v>
      </c>
    </row>
    <row r="15" spans="1:10" x14ac:dyDescent="0.25">
      <c r="A15" s="8"/>
      <c r="B15" s="6">
        <f t="shared" si="3"/>
        <v>5.75</v>
      </c>
      <c r="C15" s="13">
        <f t="shared" si="2"/>
        <v>5.23</v>
      </c>
      <c r="D15" s="9">
        <f t="shared" si="2"/>
        <v>5.19</v>
      </c>
      <c r="E15" s="13">
        <f t="shared" si="2"/>
        <v>5.12</v>
      </c>
      <c r="F15" s="13">
        <f t="shared" si="2"/>
        <v>5.05</v>
      </c>
      <c r="G15" s="13">
        <f t="shared" si="2"/>
        <v>4.95</v>
      </c>
      <c r="H15" s="13">
        <f t="shared" si="2"/>
        <v>4.7699999999999996</v>
      </c>
      <c r="I15" s="13">
        <f t="shared" si="2"/>
        <v>4.67</v>
      </c>
    </row>
    <row r="16" spans="1:10" x14ac:dyDescent="0.25">
      <c r="A16" s="1"/>
      <c r="B16" s="6">
        <f t="shared" si="3"/>
        <v>5.5</v>
      </c>
      <c r="C16" s="13">
        <f t="shared" si="2"/>
        <v>5.01</v>
      </c>
      <c r="D16" s="13">
        <f t="shared" si="2"/>
        <v>4.9800000000000004</v>
      </c>
      <c r="E16" s="13">
        <f t="shared" si="2"/>
        <v>4.92</v>
      </c>
      <c r="F16" s="13">
        <f t="shared" si="2"/>
        <v>4.8499999999999996</v>
      </c>
      <c r="G16" s="13">
        <f t="shared" si="2"/>
        <v>4.75</v>
      </c>
      <c r="H16" s="13">
        <f t="shared" si="2"/>
        <v>4.59</v>
      </c>
      <c r="I16" s="13">
        <f t="shared" si="2"/>
        <v>4.49</v>
      </c>
    </row>
    <row r="17" spans="1:9" x14ac:dyDescent="0.25">
      <c r="A17" s="1"/>
      <c r="B17" s="6">
        <f t="shared" si="3"/>
        <v>5.25</v>
      </c>
      <c r="C17" s="13">
        <f t="shared" si="2"/>
        <v>4.8</v>
      </c>
      <c r="D17" s="13">
        <f t="shared" si="2"/>
        <v>4.7699999999999996</v>
      </c>
      <c r="E17" s="9">
        <f t="shared" si="2"/>
        <v>4.71</v>
      </c>
      <c r="F17" s="13">
        <f t="shared" si="2"/>
        <v>4.6500000000000004</v>
      </c>
      <c r="G17" s="13">
        <f t="shared" si="2"/>
        <v>4.5599999999999996</v>
      </c>
      <c r="H17" s="13">
        <f t="shared" si="2"/>
        <v>4.41</v>
      </c>
      <c r="I17" s="13">
        <f t="shared" si="2"/>
        <v>4.32</v>
      </c>
    </row>
    <row r="18" spans="1:9" x14ac:dyDescent="0.25">
      <c r="A18" s="1"/>
      <c r="B18" s="6">
        <f t="shared" si="3"/>
        <v>5</v>
      </c>
      <c r="C18" s="13">
        <f t="shared" si="2"/>
        <v>4.59</v>
      </c>
      <c r="D18" s="13">
        <f t="shared" si="2"/>
        <v>4.5599999999999996</v>
      </c>
      <c r="E18" s="13">
        <f t="shared" si="2"/>
        <v>4.51</v>
      </c>
      <c r="F18" s="13">
        <f t="shared" si="2"/>
        <v>4.45</v>
      </c>
      <c r="G18" s="13">
        <f t="shared" si="2"/>
        <v>4.37</v>
      </c>
      <c r="H18" s="13">
        <f t="shared" si="2"/>
        <v>4.2300000000000004</v>
      </c>
      <c r="I18" s="13">
        <f t="shared" si="2"/>
        <v>4.1500000000000004</v>
      </c>
    </row>
    <row r="19" spans="1:9" x14ac:dyDescent="0.25">
      <c r="A19" s="1"/>
      <c r="B19" s="6">
        <f t="shared" si="3"/>
        <v>4.75</v>
      </c>
      <c r="C19" s="13">
        <f t="shared" si="2"/>
        <v>4.38</v>
      </c>
      <c r="D19" s="13">
        <f t="shared" si="2"/>
        <v>4.3499999999999996</v>
      </c>
      <c r="E19" s="13">
        <f t="shared" si="2"/>
        <v>4.3</v>
      </c>
      <c r="F19" s="9">
        <f t="shared" si="2"/>
        <v>4.25</v>
      </c>
      <c r="G19" s="13">
        <f t="shared" si="2"/>
        <v>4.18</v>
      </c>
      <c r="H19" s="13">
        <f t="shared" si="2"/>
        <v>4.05</v>
      </c>
      <c r="I19" s="13">
        <f t="shared" si="2"/>
        <v>3.98</v>
      </c>
    </row>
    <row r="20" spans="1:9" x14ac:dyDescent="0.25">
      <c r="A20" s="1"/>
      <c r="B20" s="6">
        <f t="shared" si="3"/>
        <v>4.5</v>
      </c>
      <c r="C20" s="13">
        <f t="shared" si="2"/>
        <v>4.16</v>
      </c>
      <c r="D20" s="13">
        <f t="shared" si="2"/>
        <v>4.1399999999999997</v>
      </c>
      <c r="E20" s="13">
        <f t="shared" si="2"/>
        <v>4.0999999999999996</v>
      </c>
      <c r="F20" s="13">
        <f t="shared" si="2"/>
        <v>4.05</v>
      </c>
      <c r="G20" s="13">
        <f t="shared" si="2"/>
        <v>3.98</v>
      </c>
      <c r="H20" s="13">
        <f t="shared" si="2"/>
        <v>3.87</v>
      </c>
      <c r="I20" s="13">
        <f t="shared" si="2"/>
        <v>3.8</v>
      </c>
    </row>
    <row r="21" spans="1:9" x14ac:dyDescent="0.25">
      <c r="A21" s="1"/>
      <c r="B21" s="6">
        <f t="shared" si="3"/>
        <v>4.25</v>
      </c>
      <c r="C21" s="13">
        <f t="shared" si="2"/>
        <v>3.95</v>
      </c>
      <c r="D21" s="13">
        <f t="shared" si="2"/>
        <v>3.93</v>
      </c>
      <c r="E21" s="13">
        <f t="shared" si="2"/>
        <v>3.89</v>
      </c>
      <c r="F21" s="13">
        <f t="shared" si="2"/>
        <v>3.85</v>
      </c>
      <c r="G21" s="9">
        <f t="shared" si="2"/>
        <v>3.79</v>
      </c>
      <c r="H21" s="13">
        <f t="shared" si="2"/>
        <v>3.69</v>
      </c>
      <c r="I21" s="13">
        <f t="shared" si="2"/>
        <v>3.63</v>
      </c>
    </row>
    <row r="22" spans="1:9" x14ac:dyDescent="0.25">
      <c r="A22" s="1"/>
      <c r="B22" s="6">
        <f t="shared" si="3"/>
        <v>4</v>
      </c>
      <c r="C22" s="13">
        <f t="shared" ref="C22:I31" si="4">(ROUND(100*(C$8*C$11+(1-C$8)*$B22),0)/100)</f>
        <v>3.74</v>
      </c>
      <c r="D22" s="13">
        <f t="shared" si="4"/>
        <v>3.72</v>
      </c>
      <c r="E22" s="13">
        <f t="shared" si="4"/>
        <v>3.69</v>
      </c>
      <c r="F22" s="13">
        <f t="shared" si="4"/>
        <v>3.65</v>
      </c>
      <c r="G22" s="13">
        <f t="shared" si="4"/>
        <v>3.6</v>
      </c>
      <c r="H22" s="13">
        <f t="shared" si="4"/>
        <v>3.51</v>
      </c>
      <c r="I22" s="13">
        <f t="shared" si="4"/>
        <v>3.46</v>
      </c>
    </row>
    <row r="23" spans="1:9" x14ac:dyDescent="0.25">
      <c r="A23" s="1"/>
      <c r="B23" s="6">
        <f t="shared" si="3"/>
        <v>3.75</v>
      </c>
      <c r="C23" s="13">
        <f t="shared" si="4"/>
        <v>3.53</v>
      </c>
      <c r="D23" s="13">
        <f t="shared" si="4"/>
        <v>3.51</v>
      </c>
      <c r="E23" s="13">
        <f t="shared" si="4"/>
        <v>3.48</v>
      </c>
      <c r="F23" s="13">
        <f t="shared" si="4"/>
        <v>3.45</v>
      </c>
      <c r="G23" s="13">
        <f t="shared" si="4"/>
        <v>3.41</v>
      </c>
      <c r="H23" s="9">
        <f t="shared" si="4"/>
        <v>3.33</v>
      </c>
      <c r="I23" s="13">
        <f t="shared" si="4"/>
        <v>3.29</v>
      </c>
    </row>
    <row r="24" spans="1:9" x14ac:dyDescent="0.25">
      <c r="B24" s="6">
        <f t="shared" si="3"/>
        <v>3.5</v>
      </c>
      <c r="C24" s="13">
        <f t="shared" si="4"/>
        <v>3.31</v>
      </c>
      <c r="D24" s="13">
        <f t="shared" si="4"/>
        <v>3.3</v>
      </c>
      <c r="E24" s="13">
        <f t="shared" si="4"/>
        <v>3.28</v>
      </c>
      <c r="F24" s="13">
        <f t="shared" si="4"/>
        <v>3.25</v>
      </c>
      <c r="G24" s="13">
        <f t="shared" si="4"/>
        <v>3.21</v>
      </c>
      <c r="H24" s="13">
        <f t="shared" si="4"/>
        <v>3.15</v>
      </c>
      <c r="I24" s="13">
        <f t="shared" si="4"/>
        <v>3.11</v>
      </c>
    </row>
    <row r="25" spans="1:9" x14ac:dyDescent="0.25">
      <c r="A25" s="1"/>
      <c r="B25" s="6">
        <f t="shared" si="3"/>
        <v>3.25</v>
      </c>
      <c r="C25" s="13">
        <f t="shared" si="4"/>
        <v>3.1</v>
      </c>
      <c r="D25" s="13">
        <f t="shared" si="4"/>
        <v>3.09</v>
      </c>
      <c r="E25" s="13">
        <f t="shared" si="4"/>
        <v>3.07</v>
      </c>
      <c r="F25" s="13">
        <f t="shared" si="4"/>
        <v>3.05</v>
      </c>
      <c r="G25" s="13">
        <f t="shared" si="4"/>
        <v>3.02</v>
      </c>
      <c r="H25" s="13">
        <f t="shared" si="4"/>
        <v>2.97</v>
      </c>
      <c r="I25" s="9">
        <f t="shared" si="4"/>
        <v>2.94</v>
      </c>
    </row>
    <row r="26" spans="1:9" x14ac:dyDescent="0.25">
      <c r="A26" s="1"/>
      <c r="B26" s="6">
        <f t="shared" si="3"/>
        <v>3</v>
      </c>
      <c r="C26" s="13">
        <f t="shared" si="4"/>
        <v>2.89</v>
      </c>
      <c r="D26" s="13">
        <f t="shared" si="4"/>
        <v>2.88</v>
      </c>
      <c r="E26" s="13">
        <f t="shared" si="4"/>
        <v>2.87</v>
      </c>
      <c r="F26" s="13">
        <f t="shared" si="4"/>
        <v>2.85</v>
      </c>
      <c r="G26" s="13">
        <f t="shared" si="4"/>
        <v>2.83</v>
      </c>
      <c r="H26" s="13">
        <f t="shared" si="4"/>
        <v>2.79</v>
      </c>
      <c r="I26" s="13">
        <f t="shared" si="4"/>
        <v>2.77</v>
      </c>
    </row>
    <row r="27" spans="1:9" x14ac:dyDescent="0.25">
      <c r="A27" s="1"/>
      <c r="B27" s="6">
        <f t="shared" si="3"/>
        <v>2.75</v>
      </c>
      <c r="C27" s="13">
        <f t="shared" si="4"/>
        <v>2.68</v>
      </c>
      <c r="D27" s="13">
        <f t="shared" si="4"/>
        <v>2.67</v>
      </c>
      <c r="E27" s="13">
        <f t="shared" si="4"/>
        <v>2.66</v>
      </c>
      <c r="F27" s="13">
        <f t="shared" si="4"/>
        <v>2.65</v>
      </c>
      <c r="G27" s="13">
        <f t="shared" si="4"/>
        <v>2.64</v>
      </c>
      <c r="H27" s="13">
        <f t="shared" si="4"/>
        <v>2.61</v>
      </c>
      <c r="I27" s="13">
        <f t="shared" si="4"/>
        <v>2.6</v>
      </c>
    </row>
    <row r="28" spans="1:9" x14ac:dyDescent="0.25">
      <c r="A28" s="1"/>
      <c r="B28" s="6">
        <f t="shared" si="3"/>
        <v>2.5</v>
      </c>
      <c r="C28" s="13">
        <f t="shared" si="4"/>
        <v>2.46</v>
      </c>
      <c r="D28" s="13">
        <f t="shared" si="4"/>
        <v>2.46</v>
      </c>
      <c r="E28" s="13">
        <f t="shared" si="4"/>
        <v>2.46</v>
      </c>
      <c r="F28" s="13">
        <f t="shared" si="4"/>
        <v>2.4500000000000002</v>
      </c>
      <c r="G28" s="13">
        <f t="shared" si="4"/>
        <v>2.44</v>
      </c>
      <c r="H28" s="13">
        <f t="shared" si="4"/>
        <v>2.4300000000000002</v>
      </c>
      <c r="I28" s="13">
        <f t="shared" si="4"/>
        <v>2.42</v>
      </c>
    </row>
    <row r="29" spans="1:9" x14ac:dyDescent="0.25">
      <c r="A29" s="1"/>
      <c r="B29" s="6">
        <f t="shared" si="3"/>
        <v>2.25</v>
      </c>
      <c r="C29" s="13">
        <f t="shared" si="4"/>
        <v>2.25</v>
      </c>
      <c r="D29" s="13">
        <f t="shared" si="4"/>
        <v>2.25</v>
      </c>
      <c r="E29" s="13">
        <f t="shared" si="4"/>
        <v>2.25</v>
      </c>
      <c r="F29" s="13">
        <f t="shared" si="4"/>
        <v>2.25</v>
      </c>
      <c r="G29" s="13">
        <f t="shared" si="4"/>
        <v>2.25</v>
      </c>
      <c r="H29" s="13">
        <f t="shared" si="4"/>
        <v>2.25</v>
      </c>
      <c r="I29" s="13">
        <f t="shared" si="4"/>
        <v>2.25</v>
      </c>
    </row>
    <row r="30" spans="1:9" x14ac:dyDescent="0.25">
      <c r="A30" s="1"/>
      <c r="B30" s="6">
        <f t="shared" si="3"/>
        <v>2</v>
      </c>
      <c r="C30" s="13">
        <f t="shared" si="4"/>
        <v>2.04</v>
      </c>
      <c r="D30" s="13">
        <f t="shared" si="4"/>
        <v>2.04</v>
      </c>
      <c r="E30" s="13">
        <f t="shared" si="4"/>
        <v>2.0499999999999998</v>
      </c>
      <c r="F30" s="13">
        <f t="shared" si="4"/>
        <v>2.0499999999999998</v>
      </c>
      <c r="G30" s="13">
        <f t="shared" si="4"/>
        <v>2.06</v>
      </c>
      <c r="H30" s="13">
        <f t="shared" si="4"/>
        <v>2.0699999999999998</v>
      </c>
      <c r="I30" s="13">
        <f t="shared" si="4"/>
        <v>2.08</v>
      </c>
    </row>
    <row r="31" spans="1:9" x14ac:dyDescent="0.25">
      <c r="A31" s="1"/>
      <c r="B31" s="6">
        <f t="shared" si="3"/>
        <v>1.75</v>
      </c>
      <c r="C31" s="13">
        <f t="shared" si="4"/>
        <v>1.83</v>
      </c>
      <c r="D31" s="13">
        <f t="shared" si="4"/>
        <v>1.83</v>
      </c>
      <c r="E31" s="13">
        <f t="shared" si="4"/>
        <v>1.84</v>
      </c>
      <c r="F31" s="13">
        <f t="shared" si="4"/>
        <v>1.85</v>
      </c>
      <c r="G31" s="13">
        <f t="shared" si="4"/>
        <v>1.87</v>
      </c>
      <c r="H31" s="13">
        <f t="shared" si="4"/>
        <v>1.89</v>
      </c>
      <c r="I31" s="13">
        <f t="shared" si="4"/>
        <v>1.91</v>
      </c>
    </row>
    <row r="32" spans="1:9" x14ac:dyDescent="0.25">
      <c r="A32" s="1"/>
      <c r="B32" s="6">
        <f t="shared" si="3"/>
        <v>1.5</v>
      </c>
      <c r="C32" s="13">
        <f t="shared" ref="C32:I37" si="5">(ROUND(100*(C$8*C$11+(1-C$8)*$B32),0)/100)</f>
        <v>1.61</v>
      </c>
      <c r="D32" s="13">
        <f t="shared" si="5"/>
        <v>1.62</v>
      </c>
      <c r="E32" s="13">
        <f t="shared" si="5"/>
        <v>1.64</v>
      </c>
      <c r="F32" s="13">
        <f t="shared" si="5"/>
        <v>1.65</v>
      </c>
      <c r="G32" s="13">
        <f t="shared" si="5"/>
        <v>1.67</v>
      </c>
      <c r="H32" s="13">
        <f t="shared" si="5"/>
        <v>1.71</v>
      </c>
      <c r="I32" s="13">
        <f t="shared" si="5"/>
        <v>1.73</v>
      </c>
    </row>
    <row r="33" spans="1:10" x14ac:dyDescent="0.25">
      <c r="A33" s="1"/>
      <c r="B33" s="6">
        <f t="shared" si="3"/>
        <v>1.25</v>
      </c>
      <c r="C33" s="13">
        <f t="shared" si="5"/>
        <v>1.4</v>
      </c>
      <c r="D33" s="13">
        <f t="shared" si="5"/>
        <v>1.41</v>
      </c>
      <c r="E33" s="13">
        <f t="shared" si="5"/>
        <v>1.43</v>
      </c>
      <c r="F33" s="13">
        <f t="shared" si="5"/>
        <v>1.45</v>
      </c>
      <c r="G33" s="13">
        <f t="shared" si="5"/>
        <v>1.48</v>
      </c>
      <c r="H33" s="13">
        <f t="shared" si="5"/>
        <v>1.53</v>
      </c>
      <c r="I33" s="13">
        <f t="shared" si="5"/>
        <v>1.56</v>
      </c>
    </row>
    <row r="34" spans="1:10" x14ac:dyDescent="0.25">
      <c r="A34" s="1"/>
      <c r="B34" s="6">
        <f t="shared" si="3"/>
        <v>1</v>
      </c>
      <c r="C34" s="13">
        <f t="shared" si="5"/>
        <v>1.19</v>
      </c>
      <c r="D34" s="13">
        <f t="shared" si="5"/>
        <v>1.2</v>
      </c>
      <c r="E34" s="13">
        <f t="shared" si="5"/>
        <v>1.23</v>
      </c>
      <c r="F34" s="13">
        <f t="shared" si="5"/>
        <v>1.25</v>
      </c>
      <c r="G34" s="13">
        <f t="shared" si="5"/>
        <v>1.29</v>
      </c>
      <c r="H34" s="13">
        <f t="shared" si="5"/>
        <v>1.35</v>
      </c>
      <c r="I34" s="13">
        <f t="shared" si="5"/>
        <v>1.39</v>
      </c>
    </row>
    <row r="35" spans="1:10" x14ac:dyDescent="0.25">
      <c r="A35" s="1"/>
      <c r="B35" s="6">
        <f t="shared" si="3"/>
        <v>0.75</v>
      </c>
      <c r="C35" s="13">
        <f t="shared" si="5"/>
        <v>0.98</v>
      </c>
      <c r="D35" s="13">
        <f t="shared" si="5"/>
        <v>0.99</v>
      </c>
      <c r="E35" s="13">
        <f t="shared" si="5"/>
        <v>1.02</v>
      </c>
      <c r="F35" s="13">
        <f t="shared" si="5"/>
        <v>1.05</v>
      </c>
      <c r="G35" s="13">
        <f t="shared" si="5"/>
        <v>1.1000000000000001</v>
      </c>
      <c r="H35" s="13">
        <f t="shared" si="5"/>
        <v>1.17</v>
      </c>
      <c r="I35" s="13">
        <f t="shared" si="5"/>
        <v>1.22</v>
      </c>
    </row>
    <row r="36" spans="1:10" x14ac:dyDescent="0.25">
      <c r="A36" s="1"/>
      <c r="B36" s="6">
        <f t="shared" si="3"/>
        <v>0.5</v>
      </c>
      <c r="C36" s="13">
        <f t="shared" si="5"/>
        <v>0.76</v>
      </c>
      <c r="D36" s="13">
        <f t="shared" si="5"/>
        <v>0.78</v>
      </c>
      <c r="E36" s="13">
        <f t="shared" si="5"/>
        <v>0.82</v>
      </c>
      <c r="F36" s="13">
        <f t="shared" si="5"/>
        <v>0.85</v>
      </c>
      <c r="G36" s="13">
        <f t="shared" si="5"/>
        <v>0.9</v>
      </c>
      <c r="H36" s="13">
        <f t="shared" si="5"/>
        <v>0.99</v>
      </c>
      <c r="I36" s="13">
        <f t="shared" si="5"/>
        <v>1.04</v>
      </c>
    </row>
    <row r="37" spans="1:10" x14ac:dyDescent="0.25">
      <c r="A37" s="1"/>
      <c r="B37" s="3">
        <f>B36-0.25</f>
        <v>0.25</v>
      </c>
      <c r="C37" s="13">
        <f t="shared" si="5"/>
        <v>0.55000000000000004</v>
      </c>
      <c r="D37" s="13">
        <f t="shared" si="5"/>
        <v>0.56999999999999995</v>
      </c>
      <c r="E37" s="13">
        <f t="shared" si="5"/>
        <v>0.61</v>
      </c>
      <c r="F37" s="13">
        <f t="shared" si="5"/>
        <v>0.65</v>
      </c>
      <c r="G37" s="13">
        <f t="shared" si="5"/>
        <v>0.71</v>
      </c>
      <c r="H37" s="13">
        <f t="shared" si="5"/>
        <v>0.81</v>
      </c>
      <c r="I37" s="13">
        <f t="shared" si="5"/>
        <v>0.87</v>
      </c>
    </row>
    <row r="38" spans="1:10" ht="15.75" thickBot="1" x14ac:dyDescent="0.3">
      <c r="A38" s="1"/>
      <c r="B38" s="6"/>
      <c r="C38" s="13"/>
      <c r="D38" s="13"/>
      <c r="E38" s="13"/>
      <c r="F38" s="13"/>
      <c r="G38" s="13"/>
      <c r="H38" s="13"/>
      <c r="I38" s="13"/>
    </row>
    <row r="39" spans="1:10" ht="15.75" thickBot="1" x14ac:dyDescent="0.3">
      <c r="A39" s="23" t="s">
        <v>10</v>
      </c>
      <c r="B39" s="10"/>
      <c r="C39" s="24">
        <f>B11</f>
        <v>6.5</v>
      </c>
      <c r="D39" s="24">
        <f>ROUND(4*VLOOKUP(C39,$B$12:$I$37,2,FALSE),0)/4</f>
        <v>5.75</v>
      </c>
      <c r="E39" s="24">
        <f>ROUND(4*VLOOKUP(D39,$B$12:$I$37,3,FALSE),0)/4</f>
        <v>5.25</v>
      </c>
      <c r="F39" s="24">
        <f>ROUND(4*VLOOKUP(E39,$B$12:$I$37,4,FALSE),0)/4</f>
        <v>4.75</v>
      </c>
      <c r="G39" s="24">
        <f>ROUND(4*VLOOKUP(F39,$B$12:$I$37,5,FALSE),0)/4</f>
        <v>4.25</v>
      </c>
      <c r="H39" s="24">
        <f>ROUND(4*VLOOKUP(G39,$B$12:$I$37,6,FALSE),0)/4</f>
        <v>3.75</v>
      </c>
      <c r="I39" s="24">
        <f>ROUND(4*VLOOKUP(H39,$B$12:$I$37,7,FALSE),0)/4</f>
        <v>3.25</v>
      </c>
      <c r="J39" s="24">
        <f>ROUND(4*VLOOKUP(I39,$B$12:$I$37,8,FALSE),0)/4</f>
        <v>3</v>
      </c>
    </row>
    <row r="40" spans="1:10" x14ac:dyDescent="0.25">
      <c r="G40" s="3"/>
      <c r="H40" s="3"/>
      <c r="I40" s="3"/>
    </row>
    <row r="41" spans="1:10" x14ac:dyDescent="0.25">
      <c r="A41" s="1" t="s">
        <v>12</v>
      </c>
      <c r="G41" s="3"/>
      <c r="H41" s="3"/>
      <c r="I41" s="3"/>
    </row>
    <row r="42" spans="1:10" x14ac:dyDescent="0.25">
      <c r="G42" s="3"/>
      <c r="H42" s="3"/>
      <c r="I42" s="3"/>
    </row>
    <row r="43" spans="1:10" x14ac:dyDescent="0.25">
      <c r="G43" s="3"/>
      <c r="H43" s="3"/>
      <c r="I43" s="3"/>
    </row>
    <row r="44" spans="1:10" x14ac:dyDescent="0.25">
      <c r="A44" s="1"/>
      <c r="B44" s="3"/>
      <c r="C44" s="6"/>
      <c r="D44" s="3"/>
      <c r="E44" s="3"/>
      <c r="F44" s="3"/>
      <c r="G44" s="3"/>
      <c r="H44" s="3"/>
      <c r="I44" s="3"/>
    </row>
    <row r="45" spans="1:10" x14ac:dyDescent="0.25">
      <c r="B45" s="3"/>
      <c r="C45" s="6"/>
      <c r="D45" s="3"/>
      <c r="E45" s="3"/>
      <c r="F45" s="3"/>
      <c r="G45" s="3"/>
      <c r="H45" s="3"/>
      <c r="I45" s="3"/>
    </row>
    <row r="46" spans="1:10" x14ac:dyDescent="0.25">
      <c r="A46" s="1"/>
      <c r="B46" s="3"/>
      <c r="C46" s="6"/>
      <c r="D46" s="3"/>
      <c r="E46" s="3"/>
      <c r="F46" s="3"/>
      <c r="G46" s="3"/>
      <c r="H46" s="3"/>
      <c r="I46" s="3"/>
    </row>
    <row r="47" spans="1:10" x14ac:dyDescent="0.25">
      <c r="A47" s="1"/>
      <c r="B47" s="3"/>
      <c r="C47" s="6"/>
      <c r="D47" s="3"/>
      <c r="E47" s="3"/>
      <c r="F47" s="3"/>
      <c r="G47" s="3"/>
      <c r="H47" s="3"/>
      <c r="I47" s="3"/>
    </row>
    <row r="48" spans="1:10" x14ac:dyDescent="0.25">
      <c r="A48" s="1"/>
      <c r="B48" s="3"/>
      <c r="C48" s="6"/>
      <c r="D48" s="3"/>
      <c r="E48" s="3"/>
      <c r="F48" s="3"/>
      <c r="G48" s="3"/>
      <c r="H48" s="3"/>
      <c r="I48" s="3"/>
    </row>
    <row r="49" spans="1:9" x14ac:dyDescent="0.25">
      <c r="A49" s="1"/>
      <c r="B49" s="3"/>
      <c r="C49" s="6"/>
      <c r="D49" s="3"/>
      <c r="E49" s="3"/>
      <c r="F49" s="3"/>
      <c r="G49" s="3"/>
      <c r="H49" s="3"/>
      <c r="I49" s="3"/>
    </row>
    <row r="50" spans="1:9" x14ac:dyDescent="0.25">
      <c r="A50" s="1"/>
      <c r="B50" s="3"/>
      <c r="C50" s="6"/>
      <c r="D50" s="3"/>
      <c r="E50" s="3"/>
      <c r="F50" s="3"/>
      <c r="G50" s="3"/>
      <c r="H50" s="3"/>
      <c r="I50" s="3"/>
    </row>
    <row r="51" spans="1:9" x14ac:dyDescent="0.25">
      <c r="A51" s="1"/>
      <c r="B51" s="3"/>
      <c r="C51" s="6"/>
      <c r="D51" s="3"/>
      <c r="E51" s="3"/>
      <c r="F51" s="3"/>
      <c r="G51" s="3"/>
      <c r="H51" s="3"/>
      <c r="I51" s="3"/>
    </row>
    <row r="52" spans="1:9" x14ac:dyDescent="0.25">
      <c r="A52" s="1"/>
      <c r="B52" s="3"/>
      <c r="C52" s="6"/>
      <c r="D52" s="3"/>
      <c r="E52" s="3"/>
      <c r="F52" s="3"/>
      <c r="G52" s="3"/>
      <c r="H52" s="3"/>
      <c r="I52" s="3"/>
    </row>
    <row r="53" spans="1:9" x14ac:dyDescent="0.25">
      <c r="A53" s="1"/>
      <c r="B53" s="3"/>
      <c r="C53" s="6"/>
      <c r="D53" s="3"/>
      <c r="E53" s="3"/>
      <c r="F53" s="3"/>
      <c r="G53" s="3"/>
      <c r="H53" s="3"/>
      <c r="I53" s="3"/>
    </row>
  </sheetData>
  <mergeCells count="1">
    <mergeCell ref="C10:I10"/>
  </mergeCells>
  <pageMargins left="0.7" right="0.7" top="0.75" bottom="0.75" header="0.3" footer="0.3"/>
  <pageSetup scale="79"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53"/>
  <sheetViews>
    <sheetView zoomScale="82" zoomScaleNormal="82" workbookViewId="0">
      <selection activeCell="C25" sqref="C25"/>
    </sheetView>
  </sheetViews>
  <sheetFormatPr defaultRowHeight="15" x14ac:dyDescent="0.25"/>
  <cols>
    <col min="1" max="1" width="37.42578125" bestFit="1" customWidth="1"/>
    <col min="2" max="2" width="19.140625" bestFit="1" customWidth="1"/>
    <col min="3" max="3" width="10.7109375" customWidth="1"/>
    <col min="4" max="4" width="11.7109375" customWidth="1"/>
    <col min="5" max="11" width="10.7109375" customWidth="1"/>
  </cols>
  <sheetData>
    <row r="1" spans="1:10" x14ac:dyDescent="0.25">
      <c r="A1" s="34" t="s">
        <v>31</v>
      </c>
      <c r="B1" s="32" t="s">
        <v>32</v>
      </c>
      <c r="C1" s="31" t="s">
        <v>5</v>
      </c>
      <c r="D1" s="31" t="s">
        <v>6</v>
      </c>
      <c r="E1" s="31" t="s">
        <v>7</v>
      </c>
      <c r="F1" s="6"/>
      <c r="G1" s="6" t="s">
        <v>18</v>
      </c>
    </row>
    <row r="2" spans="1:10" x14ac:dyDescent="0.25">
      <c r="B2" s="32" t="s">
        <v>33</v>
      </c>
      <c r="C2" s="13">
        <f>C4+0.15</f>
        <v>10</v>
      </c>
      <c r="D2" s="13">
        <f>D4</f>
        <v>0.8</v>
      </c>
      <c r="E2" s="13">
        <f>E4</f>
        <v>1.4</v>
      </c>
      <c r="F2" s="6"/>
      <c r="G2" s="6">
        <f>C2+D2-E2</f>
        <v>9.4</v>
      </c>
    </row>
    <row r="3" spans="1:10" ht="15.75" thickBot="1" x14ac:dyDescent="0.3">
      <c r="A3" s="21" t="s">
        <v>15</v>
      </c>
      <c r="B3" s="32"/>
      <c r="C3" s="31" t="s">
        <v>8</v>
      </c>
      <c r="D3" s="31" t="s">
        <v>6</v>
      </c>
      <c r="E3" s="31" t="s">
        <v>7</v>
      </c>
      <c r="F3" s="6"/>
      <c r="G3" s="6"/>
    </row>
    <row r="4" spans="1:10" ht="15.75" thickBot="1" x14ac:dyDescent="0.3">
      <c r="A4" s="22" t="s">
        <v>16</v>
      </c>
      <c r="B4" s="32" t="s">
        <v>34</v>
      </c>
      <c r="C4" s="25">
        <v>9.85</v>
      </c>
      <c r="D4" s="25">
        <v>0.8</v>
      </c>
      <c r="E4" s="25">
        <v>1.4</v>
      </c>
      <c r="F4" s="6"/>
      <c r="G4" s="26">
        <f>C4+D4-E4</f>
        <v>9.25</v>
      </c>
    </row>
    <row r="5" spans="1:10" x14ac:dyDescent="0.25">
      <c r="B5" s="34"/>
    </row>
    <row r="6" spans="1:10" x14ac:dyDescent="0.25">
      <c r="A6" s="1" t="s">
        <v>13</v>
      </c>
      <c r="B6" s="32" t="s">
        <v>0</v>
      </c>
      <c r="C6" s="1">
        <v>1</v>
      </c>
      <c r="D6" s="1">
        <v>2</v>
      </c>
      <c r="E6" s="1">
        <v>3</v>
      </c>
      <c r="F6" s="1">
        <v>4</v>
      </c>
      <c r="G6" s="1">
        <v>5</v>
      </c>
      <c r="H6" s="1">
        <v>6</v>
      </c>
      <c r="I6" s="1">
        <v>7</v>
      </c>
    </row>
    <row r="7" spans="1:10" x14ac:dyDescent="0.25">
      <c r="A7" s="1" t="s">
        <v>14</v>
      </c>
      <c r="B7" s="32" t="s">
        <v>1</v>
      </c>
      <c r="C7" s="1">
        <v>3.4</v>
      </c>
      <c r="D7" s="1">
        <v>3.1</v>
      </c>
      <c r="E7" s="1">
        <v>2.8</v>
      </c>
      <c r="F7" s="1">
        <v>2.5</v>
      </c>
      <c r="G7" s="1">
        <v>2.2000000000000002</v>
      </c>
      <c r="H7" s="1">
        <v>1.8</v>
      </c>
      <c r="I7" s="1">
        <v>1.6</v>
      </c>
    </row>
    <row r="8" spans="1:10" x14ac:dyDescent="0.25">
      <c r="A8" s="11" t="s">
        <v>9</v>
      </c>
      <c r="B8" s="32" t="s">
        <v>2</v>
      </c>
      <c r="C8" s="7">
        <f>ROUND(1/(2*C7)*100,0)/100</f>
        <v>0.15</v>
      </c>
      <c r="D8" s="7">
        <f t="shared" ref="D8:I8" si="0">ROUND(1/(2*D7)*100,0)/100</f>
        <v>0.16</v>
      </c>
      <c r="E8" s="7">
        <f t="shared" si="0"/>
        <v>0.18</v>
      </c>
      <c r="F8" s="7">
        <f t="shared" si="0"/>
        <v>0.2</v>
      </c>
      <c r="G8" s="7">
        <f t="shared" si="0"/>
        <v>0.23</v>
      </c>
      <c r="H8" s="7">
        <f t="shared" si="0"/>
        <v>0.28000000000000003</v>
      </c>
      <c r="I8" s="7">
        <f t="shared" si="0"/>
        <v>0.31</v>
      </c>
      <c r="J8" t="s">
        <v>4</v>
      </c>
    </row>
    <row r="9" spans="1:10" x14ac:dyDescent="0.25">
      <c r="A9" s="11"/>
      <c r="B9" s="32"/>
      <c r="C9" s="7"/>
      <c r="D9" s="7"/>
      <c r="E9" s="7"/>
      <c r="F9" s="7"/>
      <c r="G9" s="7"/>
      <c r="H9" s="7"/>
      <c r="I9" s="7"/>
    </row>
    <row r="10" spans="1:10" ht="15.75" thickBot="1" x14ac:dyDescent="0.3">
      <c r="A10" s="1"/>
      <c r="B10" s="32" t="s">
        <v>3</v>
      </c>
      <c r="C10" s="50" t="s">
        <v>17</v>
      </c>
      <c r="D10" s="50"/>
      <c r="E10" s="50"/>
      <c r="F10" s="50"/>
      <c r="G10" s="50"/>
      <c r="H10" s="50"/>
      <c r="I10" s="50"/>
    </row>
    <row r="11" spans="1:10" ht="15.75" thickBot="1" x14ac:dyDescent="0.3">
      <c r="A11" s="11" t="s">
        <v>11</v>
      </c>
      <c r="B11" s="35">
        <v>6.5</v>
      </c>
      <c r="C11" s="2">
        <f t="shared" ref="C11:I11" si="1">$G$4</f>
        <v>9.25</v>
      </c>
      <c r="D11" s="2">
        <f t="shared" si="1"/>
        <v>9.25</v>
      </c>
      <c r="E11" s="2">
        <f t="shared" si="1"/>
        <v>9.25</v>
      </c>
      <c r="F11" s="2">
        <f t="shared" si="1"/>
        <v>9.25</v>
      </c>
      <c r="G11" s="2">
        <f t="shared" si="1"/>
        <v>9.25</v>
      </c>
      <c r="H11" s="2">
        <f t="shared" si="1"/>
        <v>9.25</v>
      </c>
      <c r="I11" s="2">
        <f t="shared" si="1"/>
        <v>9.25</v>
      </c>
    </row>
    <row r="12" spans="1:10" x14ac:dyDescent="0.25">
      <c r="A12" s="1"/>
      <c r="B12" s="13">
        <f>B11+3.5</f>
        <v>10</v>
      </c>
      <c r="C12" s="13">
        <f t="shared" ref="C12:I21" si="2">(ROUND(100*(C$8*C$11+(1-C$8)*$B12),0)/100)</f>
        <v>9.89</v>
      </c>
      <c r="D12" s="13">
        <f t="shared" si="2"/>
        <v>9.8800000000000008</v>
      </c>
      <c r="E12" s="13">
        <f t="shared" si="2"/>
        <v>9.8699999999999992</v>
      </c>
      <c r="F12" s="13">
        <f t="shared" si="2"/>
        <v>9.85</v>
      </c>
      <c r="G12" s="13">
        <f t="shared" si="2"/>
        <v>9.83</v>
      </c>
      <c r="H12" s="13">
        <f t="shared" si="2"/>
        <v>9.7899999999999991</v>
      </c>
      <c r="I12" s="13">
        <f t="shared" si="2"/>
        <v>9.77</v>
      </c>
    </row>
    <row r="13" spans="1:10" x14ac:dyDescent="0.25">
      <c r="A13" s="33"/>
      <c r="B13" s="13">
        <f>B12-0.25</f>
        <v>9.75</v>
      </c>
      <c r="C13" s="13">
        <f t="shared" si="2"/>
        <v>9.68</v>
      </c>
      <c r="D13" s="13">
        <f t="shared" si="2"/>
        <v>9.67</v>
      </c>
      <c r="E13" s="13">
        <f t="shared" si="2"/>
        <v>9.66</v>
      </c>
      <c r="F13" s="13">
        <f t="shared" si="2"/>
        <v>9.65</v>
      </c>
      <c r="G13" s="13">
        <f t="shared" si="2"/>
        <v>9.64</v>
      </c>
      <c r="H13" s="13">
        <f t="shared" si="2"/>
        <v>9.61</v>
      </c>
      <c r="I13" s="13">
        <f t="shared" si="2"/>
        <v>9.6</v>
      </c>
    </row>
    <row r="14" spans="1:10" x14ac:dyDescent="0.25">
      <c r="A14" s="33"/>
      <c r="B14" s="13">
        <f t="shared" ref="B14:B36" si="3">B13-0.25</f>
        <v>9.5</v>
      </c>
      <c r="C14" s="13">
        <f t="shared" si="2"/>
        <v>9.4600000000000009</v>
      </c>
      <c r="D14" s="13">
        <f t="shared" si="2"/>
        <v>9.4600000000000009</v>
      </c>
      <c r="E14" s="13">
        <f t="shared" si="2"/>
        <v>9.4600000000000009</v>
      </c>
      <c r="F14" s="13">
        <f t="shared" si="2"/>
        <v>9.4499999999999993</v>
      </c>
      <c r="G14" s="13">
        <f t="shared" si="2"/>
        <v>9.44</v>
      </c>
      <c r="H14" s="13">
        <f t="shared" si="2"/>
        <v>9.43</v>
      </c>
      <c r="I14" s="13">
        <f t="shared" si="2"/>
        <v>9.42</v>
      </c>
    </row>
    <row r="15" spans="1:10" x14ac:dyDescent="0.25">
      <c r="A15" s="8"/>
      <c r="B15" s="6">
        <f t="shared" si="3"/>
        <v>9.25</v>
      </c>
      <c r="C15" s="13">
        <f t="shared" si="2"/>
        <v>9.25</v>
      </c>
      <c r="D15" s="13">
        <f t="shared" si="2"/>
        <v>9.25</v>
      </c>
      <c r="E15" s="13">
        <f t="shared" si="2"/>
        <v>9.25</v>
      </c>
      <c r="F15" s="13">
        <f t="shared" si="2"/>
        <v>9.25</v>
      </c>
      <c r="G15" s="13">
        <f t="shared" si="2"/>
        <v>9.25</v>
      </c>
      <c r="H15" s="13">
        <f t="shared" si="2"/>
        <v>9.25</v>
      </c>
      <c r="I15" s="13">
        <f t="shared" si="2"/>
        <v>9.25</v>
      </c>
    </row>
    <row r="16" spans="1:10" x14ac:dyDescent="0.25">
      <c r="A16" s="1"/>
      <c r="B16" s="6">
        <f t="shared" si="3"/>
        <v>9</v>
      </c>
      <c r="C16" s="13">
        <f t="shared" si="2"/>
        <v>9.0399999999999991</v>
      </c>
      <c r="D16" s="13">
        <f t="shared" si="2"/>
        <v>9.0399999999999991</v>
      </c>
      <c r="E16" s="13">
        <f t="shared" si="2"/>
        <v>9.0500000000000007</v>
      </c>
      <c r="F16" s="13">
        <f t="shared" si="2"/>
        <v>9.0500000000000007</v>
      </c>
      <c r="G16" s="13">
        <f t="shared" si="2"/>
        <v>9.06</v>
      </c>
      <c r="H16" s="13">
        <f t="shared" si="2"/>
        <v>9.07</v>
      </c>
      <c r="I16" s="13">
        <f t="shared" si="2"/>
        <v>9.08</v>
      </c>
    </row>
    <row r="17" spans="1:9" x14ac:dyDescent="0.25">
      <c r="A17" s="1"/>
      <c r="B17" s="6">
        <f t="shared" si="3"/>
        <v>8.75</v>
      </c>
      <c r="C17" s="13">
        <f t="shared" si="2"/>
        <v>8.83</v>
      </c>
      <c r="D17" s="13">
        <f t="shared" si="2"/>
        <v>8.83</v>
      </c>
      <c r="E17" s="13">
        <f t="shared" si="2"/>
        <v>8.84</v>
      </c>
      <c r="F17" s="13">
        <f t="shared" si="2"/>
        <v>8.85</v>
      </c>
      <c r="G17" s="13">
        <f t="shared" si="2"/>
        <v>8.8699999999999992</v>
      </c>
      <c r="H17" s="13">
        <f t="shared" si="2"/>
        <v>8.89</v>
      </c>
      <c r="I17" s="13">
        <f t="shared" si="2"/>
        <v>8.91</v>
      </c>
    </row>
    <row r="18" spans="1:9" x14ac:dyDescent="0.25">
      <c r="A18" s="1"/>
      <c r="B18" s="6">
        <f t="shared" si="3"/>
        <v>8.5</v>
      </c>
      <c r="C18" s="13">
        <f t="shared" si="2"/>
        <v>8.61</v>
      </c>
      <c r="D18" s="13">
        <f t="shared" si="2"/>
        <v>8.6199999999999992</v>
      </c>
      <c r="E18" s="13">
        <f t="shared" si="2"/>
        <v>8.64</v>
      </c>
      <c r="F18" s="13">
        <f t="shared" si="2"/>
        <v>8.65</v>
      </c>
      <c r="G18" s="13">
        <f t="shared" si="2"/>
        <v>8.67</v>
      </c>
      <c r="H18" s="13">
        <f t="shared" si="2"/>
        <v>8.7100000000000009</v>
      </c>
      <c r="I18" s="13">
        <f t="shared" si="2"/>
        <v>8.73</v>
      </c>
    </row>
    <row r="19" spans="1:9" x14ac:dyDescent="0.25">
      <c r="A19" s="1"/>
      <c r="B19" s="6">
        <f t="shared" si="3"/>
        <v>8.25</v>
      </c>
      <c r="C19" s="13">
        <f t="shared" si="2"/>
        <v>8.4</v>
      </c>
      <c r="D19" s="13">
        <f t="shared" si="2"/>
        <v>8.41</v>
      </c>
      <c r="E19" s="13">
        <f t="shared" si="2"/>
        <v>8.43</v>
      </c>
      <c r="F19" s="13">
        <f t="shared" si="2"/>
        <v>8.4499999999999993</v>
      </c>
      <c r="G19" s="13">
        <f t="shared" si="2"/>
        <v>8.48</v>
      </c>
      <c r="H19" s="13">
        <f t="shared" si="2"/>
        <v>8.5299999999999994</v>
      </c>
      <c r="I19" s="9">
        <f t="shared" si="2"/>
        <v>8.56</v>
      </c>
    </row>
    <row r="20" spans="1:9" x14ac:dyDescent="0.25">
      <c r="A20" s="1"/>
      <c r="B20" s="6">
        <f t="shared" si="3"/>
        <v>8</v>
      </c>
      <c r="C20" s="13">
        <f t="shared" si="2"/>
        <v>8.19</v>
      </c>
      <c r="D20" s="13">
        <f t="shared" si="2"/>
        <v>8.1999999999999993</v>
      </c>
      <c r="E20" s="13">
        <f t="shared" si="2"/>
        <v>8.23</v>
      </c>
      <c r="F20" s="13">
        <f t="shared" si="2"/>
        <v>8.25</v>
      </c>
      <c r="G20" s="13">
        <f t="shared" si="2"/>
        <v>8.2899999999999991</v>
      </c>
      <c r="H20" s="9">
        <f t="shared" si="2"/>
        <v>8.35</v>
      </c>
      <c r="I20" s="13">
        <f t="shared" si="2"/>
        <v>8.39</v>
      </c>
    </row>
    <row r="21" spans="1:9" x14ac:dyDescent="0.25">
      <c r="A21" s="1"/>
      <c r="B21" s="6">
        <f t="shared" si="3"/>
        <v>7.75</v>
      </c>
      <c r="C21" s="13">
        <f t="shared" si="2"/>
        <v>7.98</v>
      </c>
      <c r="D21" s="13">
        <f t="shared" si="2"/>
        <v>7.99</v>
      </c>
      <c r="E21" s="13">
        <f t="shared" si="2"/>
        <v>8.02</v>
      </c>
      <c r="F21" s="13">
        <f t="shared" si="2"/>
        <v>8.0500000000000007</v>
      </c>
      <c r="G21" s="9">
        <f t="shared" si="2"/>
        <v>8.1</v>
      </c>
      <c r="H21" s="13">
        <f t="shared" si="2"/>
        <v>8.17</v>
      </c>
      <c r="I21" s="13">
        <f t="shared" si="2"/>
        <v>8.2200000000000006</v>
      </c>
    </row>
    <row r="22" spans="1:9" x14ac:dyDescent="0.25">
      <c r="A22" s="1"/>
      <c r="B22" s="6">
        <f t="shared" si="3"/>
        <v>7.5</v>
      </c>
      <c r="C22" s="13">
        <f t="shared" ref="C22:I31" si="4">(ROUND(100*(C$8*C$11+(1-C$8)*$B22),0)/100)</f>
        <v>7.76</v>
      </c>
      <c r="D22" s="13">
        <f t="shared" si="4"/>
        <v>7.78</v>
      </c>
      <c r="E22" s="13">
        <f t="shared" si="4"/>
        <v>7.82</v>
      </c>
      <c r="F22" s="9">
        <f t="shared" si="4"/>
        <v>7.85</v>
      </c>
      <c r="G22" s="13">
        <f t="shared" si="4"/>
        <v>7.9</v>
      </c>
      <c r="H22" s="13">
        <f t="shared" si="4"/>
        <v>7.99</v>
      </c>
      <c r="I22" s="13">
        <f t="shared" si="4"/>
        <v>8.0399999999999991</v>
      </c>
    </row>
    <row r="23" spans="1:9" x14ac:dyDescent="0.25">
      <c r="A23" s="1"/>
      <c r="B23" s="6">
        <f t="shared" si="3"/>
        <v>7.25</v>
      </c>
      <c r="C23" s="13">
        <f t="shared" si="4"/>
        <v>7.55</v>
      </c>
      <c r="D23" s="13">
        <f t="shared" si="4"/>
        <v>7.57</v>
      </c>
      <c r="E23" s="9">
        <f t="shared" si="4"/>
        <v>7.61</v>
      </c>
      <c r="F23" s="13">
        <f t="shared" si="4"/>
        <v>7.65</v>
      </c>
      <c r="G23" s="13">
        <f t="shared" si="4"/>
        <v>7.71</v>
      </c>
      <c r="H23" s="13">
        <f t="shared" si="4"/>
        <v>7.81</v>
      </c>
      <c r="I23" s="13">
        <f t="shared" si="4"/>
        <v>7.87</v>
      </c>
    </row>
    <row r="24" spans="1:9" x14ac:dyDescent="0.25">
      <c r="B24" s="6">
        <f t="shared" si="3"/>
        <v>7</v>
      </c>
      <c r="C24" s="13">
        <f t="shared" si="4"/>
        <v>7.34</v>
      </c>
      <c r="D24" s="9">
        <f t="shared" si="4"/>
        <v>7.36</v>
      </c>
      <c r="E24" s="13">
        <f t="shared" si="4"/>
        <v>7.41</v>
      </c>
      <c r="F24" s="13">
        <f t="shared" si="4"/>
        <v>7.45</v>
      </c>
      <c r="G24" s="13">
        <f t="shared" si="4"/>
        <v>7.52</v>
      </c>
      <c r="H24" s="13">
        <f t="shared" si="4"/>
        <v>7.63</v>
      </c>
      <c r="I24" s="13">
        <f t="shared" si="4"/>
        <v>7.7</v>
      </c>
    </row>
    <row r="25" spans="1:9" x14ac:dyDescent="0.25">
      <c r="A25" s="1"/>
      <c r="B25" s="6">
        <f t="shared" si="3"/>
        <v>6.75</v>
      </c>
      <c r="C25" s="13">
        <f t="shared" si="4"/>
        <v>7.13</v>
      </c>
      <c r="D25" s="13">
        <f t="shared" si="4"/>
        <v>7.15</v>
      </c>
      <c r="E25" s="13">
        <f t="shared" si="4"/>
        <v>7.2</v>
      </c>
      <c r="F25" s="13">
        <f t="shared" si="4"/>
        <v>7.25</v>
      </c>
      <c r="G25" s="13">
        <f t="shared" si="4"/>
        <v>7.33</v>
      </c>
      <c r="H25" s="13">
        <f t="shared" si="4"/>
        <v>7.45</v>
      </c>
      <c r="I25" s="13">
        <f t="shared" si="4"/>
        <v>7.53</v>
      </c>
    </row>
    <row r="26" spans="1:9" x14ac:dyDescent="0.25">
      <c r="A26" s="1"/>
      <c r="B26" s="9">
        <f t="shared" si="3"/>
        <v>6.5</v>
      </c>
      <c r="C26" s="9">
        <f t="shared" si="4"/>
        <v>6.91</v>
      </c>
      <c r="D26" s="13">
        <f t="shared" si="4"/>
        <v>6.94</v>
      </c>
      <c r="E26" s="13">
        <f t="shared" si="4"/>
        <v>7</v>
      </c>
      <c r="F26" s="13">
        <f t="shared" si="4"/>
        <v>7.05</v>
      </c>
      <c r="G26" s="13">
        <f t="shared" si="4"/>
        <v>7.13</v>
      </c>
      <c r="H26" s="13">
        <f t="shared" si="4"/>
        <v>7.27</v>
      </c>
      <c r="I26" s="13">
        <f t="shared" si="4"/>
        <v>7.35</v>
      </c>
    </row>
    <row r="27" spans="1:9" x14ac:dyDescent="0.25">
      <c r="A27" s="1"/>
      <c r="B27" s="6">
        <f t="shared" si="3"/>
        <v>6.25</v>
      </c>
      <c r="C27" s="13">
        <f t="shared" si="4"/>
        <v>6.7</v>
      </c>
      <c r="D27" s="13">
        <f t="shared" si="4"/>
        <v>6.73</v>
      </c>
      <c r="E27" s="13">
        <f t="shared" si="4"/>
        <v>6.79</v>
      </c>
      <c r="F27" s="13">
        <f t="shared" si="4"/>
        <v>6.85</v>
      </c>
      <c r="G27" s="13">
        <f t="shared" si="4"/>
        <v>6.94</v>
      </c>
      <c r="H27" s="13">
        <f t="shared" si="4"/>
        <v>7.09</v>
      </c>
      <c r="I27" s="13">
        <f t="shared" si="4"/>
        <v>7.18</v>
      </c>
    </row>
    <row r="28" spans="1:9" x14ac:dyDescent="0.25">
      <c r="A28" s="1"/>
      <c r="B28" s="6">
        <f t="shared" si="3"/>
        <v>6</v>
      </c>
      <c r="C28" s="13">
        <f t="shared" si="4"/>
        <v>6.49</v>
      </c>
      <c r="D28" s="13">
        <f t="shared" si="4"/>
        <v>6.52</v>
      </c>
      <c r="E28" s="13">
        <f t="shared" si="4"/>
        <v>6.59</v>
      </c>
      <c r="F28" s="13">
        <f t="shared" si="4"/>
        <v>6.65</v>
      </c>
      <c r="G28" s="13">
        <f t="shared" si="4"/>
        <v>6.75</v>
      </c>
      <c r="H28" s="13">
        <f t="shared" si="4"/>
        <v>6.91</v>
      </c>
      <c r="I28" s="13">
        <f t="shared" si="4"/>
        <v>7.01</v>
      </c>
    </row>
    <row r="29" spans="1:9" x14ac:dyDescent="0.25">
      <c r="A29" s="1"/>
      <c r="B29" s="6">
        <f t="shared" si="3"/>
        <v>5.75</v>
      </c>
      <c r="C29" s="13">
        <f t="shared" si="4"/>
        <v>6.28</v>
      </c>
      <c r="D29" s="13">
        <f t="shared" si="4"/>
        <v>6.31</v>
      </c>
      <c r="E29" s="13">
        <f t="shared" si="4"/>
        <v>6.38</v>
      </c>
      <c r="F29" s="13">
        <f t="shared" si="4"/>
        <v>6.45</v>
      </c>
      <c r="G29" s="13">
        <f t="shared" si="4"/>
        <v>6.56</v>
      </c>
      <c r="H29" s="13">
        <f t="shared" si="4"/>
        <v>6.73</v>
      </c>
      <c r="I29" s="13">
        <f t="shared" si="4"/>
        <v>6.84</v>
      </c>
    </row>
    <row r="30" spans="1:9" x14ac:dyDescent="0.25">
      <c r="A30" s="1"/>
      <c r="B30" s="6">
        <f t="shared" si="3"/>
        <v>5.5</v>
      </c>
      <c r="C30" s="13">
        <f t="shared" si="4"/>
        <v>6.06</v>
      </c>
      <c r="D30" s="13">
        <f t="shared" si="4"/>
        <v>6.1</v>
      </c>
      <c r="E30" s="13">
        <f t="shared" si="4"/>
        <v>6.18</v>
      </c>
      <c r="F30" s="13">
        <f t="shared" si="4"/>
        <v>6.25</v>
      </c>
      <c r="G30" s="13">
        <f t="shared" si="4"/>
        <v>6.36</v>
      </c>
      <c r="H30" s="13">
        <f t="shared" si="4"/>
        <v>6.55</v>
      </c>
      <c r="I30" s="13">
        <f t="shared" si="4"/>
        <v>6.66</v>
      </c>
    </row>
    <row r="31" spans="1:9" x14ac:dyDescent="0.25">
      <c r="A31" s="1"/>
      <c r="B31" s="6">
        <f t="shared" si="3"/>
        <v>5.25</v>
      </c>
      <c r="C31" s="13">
        <f t="shared" si="4"/>
        <v>5.85</v>
      </c>
      <c r="D31" s="13">
        <f t="shared" si="4"/>
        <v>5.89</v>
      </c>
      <c r="E31" s="13">
        <f t="shared" si="4"/>
        <v>5.97</v>
      </c>
      <c r="F31" s="13">
        <f t="shared" si="4"/>
        <v>6.05</v>
      </c>
      <c r="G31" s="13">
        <f t="shared" si="4"/>
        <v>6.17</v>
      </c>
      <c r="H31" s="13">
        <f t="shared" si="4"/>
        <v>6.37</v>
      </c>
      <c r="I31" s="13">
        <f t="shared" si="4"/>
        <v>6.49</v>
      </c>
    </row>
    <row r="32" spans="1:9" x14ac:dyDescent="0.25">
      <c r="A32" s="1"/>
      <c r="B32" s="6">
        <f t="shared" si="3"/>
        <v>5</v>
      </c>
      <c r="C32" s="13">
        <f t="shared" ref="C32:I37" si="5">(ROUND(100*(C$8*C$11+(1-C$8)*$B32),0)/100)</f>
        <v>5.64</v>
      </c>
      <c r="D32" s="13">
        <f t="shared" si="5"/>
        <v>5.68</v>
      </c>
      <c r="E32" s="13">
        <f t="shared" si="5"/>
        <v>5.77</v>
      </c>
      <c r="F32" s="13">
        <f t="shared" si="5"/>
        <v>5.85</v>
      </c>
      <c r="G32" s="13">
        <f t="shared" si="5"/>
        <v>5.98</v>
      </c>
      <c r="H32" s="13">
        <f t="shared" si="5"/>
        <v>6.19</v>
      </c>
      <c r="I32" s="13">
        <f t="shared" si="5"/>
        <v>6.32</v>
      </c>
    </row>
    <row r="33" spans="1:10" x14ac:dyDescent="0.25">
      <c r="A33" s="1"/>
      <c r="B33" s="6">
        <f t="shared" si="3"/>
        <v>4.75</v>
      </c>
      <c r="C33" s="13">
        <f t="shared" si="5"/>
        <v>5.43</v>
      </c>
      <c r="D33" s="13">
        <f t="shared" si="5"/>
        <v>5.47</v>
      </c>
      <c r="E33" s="13">
        <f t="shared" si="5"/>
        <v>5.56</v>
      </c>
      <c r="F33" s="13">
        <f t="shared" si="5"/>
        <v>5.65</v>
      </c>
      <c r="G33" s="13">
        <f t="shared" si="5"/>
        <v>5.79</v>
      </c>
      <c r="H33" s="13">
        <f t="shared" si="5"/>
        <v>6.01</v>
      </c>
      <c r="I33" s="13">
        <f t="shared" si="5"/>
        <v>6.15</v>
      </c>
    </row>
    <row r="34" spans="1:10" x14ac:dyDescent="0.25">
      <c r="A34" s="1"/>
      <c r="B34" s="6">
        <f t="shared" si="3"/>
        <v>4.5</v>
      </c>
      <c r="C34" s="13">
        <f t="shared" si="5"/>
        <v>5.21</v>
      </c>
      <c r="D34" s="13">
        <f t="shared" si="5"/>
        <v>5.26</v>
      </c>
      <c r="E34" s="13">
        <f t="shared" si="5"/>
        <v>5.36</v>
      </c>
      <c r="F34" s="13">
        <f t="shared" si="5"/>
        <v>5.45</v>
      </c>
      <c r="G34" s="13">
        <f t="shared" si="5"/>
        <v>5.59</v>
      </c>
      <c r="H34" s="13">
        <f t="shared" si="5"/>
        <v>5.83</v>
      </c>
      <c r="I34" s="13">
        <f t="shared" si="5"/>
        <v>5.97</v>
      </c>
    </row>
    <row r="35" spans="1:10" x14ac:dyDescent="0.25">
      <c r="A35" s="1"/>
      <c r="B35" s="6">
        <f t="shared" si="3"/>
        <v>4.25</v>
      </c>
      <c r="C35" s="13">
        <f t="shared" si="5"/>
        <v>5</v>
      </c>
      <c r="D35" s="13">
        <f t="shared" si="5"/>
        <v>5.05</v>
      </c>
      <c r="E35" s="13">
        <f t="shared" si="5"/>
        <v>5.15</v>
      </c>
      <c r="F35" s="13">
        <f t="shared" si="5"/>
        <v>5.25</v>
      </c>
      <c r="G35" s="13">
        <f t="shared" si="5"/>
        <v>5.4</v>
      </c>
      <c r="H35" s="13">
        <f t="shared" si="5"/>
        <v>5.65</v>
      </c>
      <c r="I35" s="13">
        <f t="shared" si="5"/>
        <v>5.8</v>
      </c>
    </row>
    <row r="36" spans="1:10" x14ac:dyDescent="0.25">
      <c r="A36" s="1"/>
      <c r="B36" s="6">
        <f t="shared" si="3"/>
        <v>4</v>
      </c>
      <c r="C36" s="13">
        <f t="shared" si="5"/>
        <v>4.79</v>
      </c>
      <c r="D36" s="13">
        <f t="shared" si="5"/>
        <v>4.84</v>
      </c>
      <c r="E36" s="13">
        <f t="shared" si="5"/>
        <v>4.95</v>
      </c>
      <c r="F36" s="13">
        <f t="shared" si="5"/>
        <v>5.05</v>
      </c>
      <c r="G36" s="13">
        <f t="shared" si="5"/>
        <v>5.21</v>
      </c>
      <c r="H36" s="13">
        <f t="shared" si="5"/>
        <v>5.47</v>
      </c>
      <c r="I36" s="13">
        <f t="shared" si="5"/>
        <v>5.63</v>
      </c>
    </row>
    <row r="37" spans="1:10" x14ac:dyDescent="0.25">
      <c r="A37" s="1"/>
      <c r="B37" s="6">
        <f>B36-0.25</f>
        <v>3.75</v>
      </c>
      <c r="C37" s="13">
        <f t="shared" si="5"/>
        <v>4.58</v>
      </c>
      <c r="D37" s="13">
        <f t="shared" si="5"/>
        <v>4.63</v>
      </c>
      <c r="E37" s="13">
        <f t="shared" si="5"/>
        <v>4.74</v>
      </c>
      <c r="F37" s="13">
        <f t="shared" si="5"/>
        <v>4.8499999999999996</v>
      </c>
      <c r="G37" s="13">
        <f t="shared" si="5"/>
        <v>5.0199999999999996</v>
      </c>
      <c r="H37" s="13">
        <f t="shared" si="5"/>
        <v>5.29</v>
      </c>
      <c r="I37" s="13">
        <f t="shared" si="5"/>
        <v>5.46</v>
      </c>
    </row>
    <row r="38" spans="1:10" ht="15.75" thickBot="1" x14ac:dyDescent="0.3">
      <c r="A38" s="1"/>
      <c r="B38" s="6"/>
      <c r="C38" s="13"/>
      <c r="D38" s="13"/>
      <c r="E38" s="13"/>
      <c r="F38" s="13"/>
      <c r="G38" s="13"/>
      <c r="H38" s="13"/>
      <c r="I38" s="13"/>
    </row>
    <row r="39" spans="1:10" ht="15.75" thickBot="1" x14ac:dyDescent="0.3">
      <c r="A39" s="23" t="s">
        <v>10</v>
      </c>
      <c r="B39" s="10"/>
      <c r="C39" s="24">
        <f>B11</f>
        <v>6.5</v>
      </c>
      <c r="D39" s="24">
        <f>ROUND(4*VLOOKUP(C39,$B$12:$I$37,2,FALSE),0)/4</f>
        <v>7</v>
      </c>
      <c r="E39" s="24">
        <f>ROUND(4*VLOOKUP(D39,$B$12:$I$37,3,FALSE),0)/4</f>
        <v>7.25</v>
      </c>
      <c r="F39" s="24">
        <f>ROUND(4*VLOOKUP(E39,$B$12:$I$37,4,FALSE),0)/4</f>
        <v>7.5</v>
      </c>
      <c r="G39" s="24">
        <f>ROUND(4*VLOOKUP(F39,$B$12:$I$37,5,FALSE),0)/4</f>
        <v>7.75</v>
      </c>
      <c r="H39" s="24">
        <f>ROUND(4*VLOOKUP(G39,$B$12:$I$37,6,FALSE),0)/4</f>
        <v>8</v>
      </c>
      <c r="I39" s="24">
        <f>ROUND(4*VLOOKUP(H39,$B$12:$I$37,7,FALSE),0)/4</f>
        <v>8.25</v>
      </c>
      <c r="J39" s="24">
        <f>ROUND(4*VLOOKUP(I39,$B$12:$I$37,8,FALSE),0)/4</f>
        <v>8.5</v>
      </c>
    </row>
    <row r="40" spans="1:10" x14ac:dyDescent="0.25">
      <c r="G40" s="6"/>
      <c r="H40" s="6"/>
      <c r="I40" s="6"/>
    </row>
    <row r="41" spans="1:10" x14ac:dyDescent="0.25">
      <c r="A41" s="1" t="s">
        <v>12</v>
      </c>
      <c r="G41" s="6"/>
      <c r="H41" s="6"/>
      <c r="I41" s="6"/>
    </row>
    <row r="42" spans="1:10" x14ac:dyDescent="0.25">
      <c r="G42" s="6"/>
      <c r="H42" s="6"/>
      <c r="I42" s="6"/>
    </row>
    <row r="43" spans="1:10" x14ac:dyDescent="0.25">
      <c r="G43" s="6"/>
      <c r="H43" s="6"/>
      <c r="I43" s="6"/>
    </row>
    <row r="44" spans="1:10" x14ac:dyDescent="0.25">
      <c r="A44" s="1"/>
      <c r="B44" s="6"/>
      <c r="C44" s="6"/>
      <c r="D44" s="6"/>
      <c r="E44" s="6"/>
      <c r="F44" s="6"/>
      <c r="G44" s="6"/>
      <c r="H44" s="6"/>
      <c r="I44" s="6"/>
    </row>
    <row r="45" spans="1:10" x14ac:dyDescent="0.25">
      <c r="B45" s="6"/>
      <c r="C45" s="6"/>
      <c r="D45" s="6"/>
      <c r="E45" s="6"/>
      <c r="F45" s="6"/>
      <c r="G45" s="6"/>
      <c r="H45" s="6"/>
      <c r="I45" s="6"/>
    </row>
    <row r="46" spans="1:10" x14ac:dyDescent="0.25">
      <c r="A46" s="1"/>
      <c r="B46" s="6"/>
      <c r="C46" s="6"/>
      <c r="D46" s="6"/>
      <c r="E46" s="6"/>
      <c r="F46" s="6"/>
      <c r="G46" s="6"/>
      <c r="H46" s="6"/>
      <c r="I46" s="6"/>
    </row>
    <row r="47" spans="1:10" x14ac:dyDescent="0.25">
      <c r="A47" s="1"/>
      <c r="B47" s="6"/>
      <c r="C47" s="6"/>
      <c r="D47" s="6"/>
      <c r="E47" s="6"/>
      <c r="F47" s="6"/>
      <c r="G47" s="6"/>
      <c r="H47" s="6"/>
      <c r="I47" s="6"/>
    </row>
    <row r="48" spans="1:10" x14ac:dyDescent="0.25">
      <c r="A48" s="1"/>
      <c r="B48" s="6"/>
      <c r="C48" s="6"/>
      <c r="D48" s="6"/>
      <c r="E48" s="6"/>
      <c r="F48" s="6"/>
      <c r="G48" s="6"/>
      <c r="H48" s="6"/>
      <c r="I48" s="6"/>
    </row>
    <row r="49" spans="1:9" x14ac:dyDescent="0.25">
      <c r="A49" s="1"/>
      <c r="B49" s="6"/>
      <c r="C49" s="6"/>
      <c r="D49" s="6"/>
      <c r="E49" s="6"/>
      <c r="F49" s="6"/>
      <c r="G49" s="6"/>
      <c r="H49" s="6"/>
      <c r="I49" s="6"/>
    </row>
    <row r="50" spans="1:9" x14ac:dyDescent="0.25">
      <c r="A50" s="1"/>
      <c r="B50" s="6"/>
      <c r="C50" s="6"/>
      <c r="D50" s="6"/>
      <c r="E50" s="6"/>
      <c r="F50" s="6"/>
      <c r="G50" s="6"/>
      <c r="H50" s="6"/>
      <c r="I50" s="6"/>
    </row>
    <row r="51" spans="1:9" x14ac:dyDescent="0.25">
      <c r="A51" s="1"/>
      <c r="B51" s="6"/>
      <c r="C51" s="6"/>
      <c r="D51" s="6"/>
      <c r="E51" s="6"/>
      <c r="F51" s="6"/>
      <c r="G51" s="6"/>
      <c r="H51" s="6"/>
      <c r="I51" s="6"/>
    </row>
    <row r="52" spans="1:9" x14ac:dyDescent="0.25">
      <c r="A52" s="1"/>
      <c r="B52" s="6"/>
      <c r="C52" s="6"/>
      <c r="D52" s="6"/>
      <c r="E52" s="6"/>
      <c r="F52" s="6"/>
      <c r="G52" s="6"/>
      <c r="H52" s="6"/>
      <c r="I52" s="6"/>
    </row>
    <row r="53" spans="1:9" x14ac:dyDescent="0.25">
      <c r="A53" s="1"/>
      <c r="B53" s="6"/>
      <c r="C53" s="6"/>
      <c r="D53" s="6"/>
      <c r="E53" s="6"/>
      <c r="F53" s="6"/>
      <c r="G53" s="6"/>
      <c r="H53" s="6"/>
      <c r="I53" s="6"/>
    </row>
  </sheetData>
  <mergeCells count="1">
    <mergeCell ref="C10:I10"/>
  </mergeCells>
  <pageMargins left="0.7" right="0.7" top="0.75" bottom="0.75" header="0.3" footer="0.3"/>
  <pageSetup scale="79" orientation="landscape"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3"/>
  <sheetViews>
    <sheetView zoomScale="82" zoomScaleNormal="82" workbookViewId="0">
      <selection activeCell="C4" sqref="C4"/>
    </sheetView>
  </sheetViews>
  <sheetFormatPr defaultRowHeight="15" x14ac:dyDescent="0.25"/>
  <cols>
    <col min="1" max="1" width="37.42578125" bestFit="1" customWidth="1"/>
    <col min="2" max="2" width="19.140625" bestFit="1" customWidth="1"/>
    <col min="3" max="3" width="10.7109375" customWidth="1"/>
    <col min="4" max="4" width="11.42578125" customWidth="1"/>
    <col min="5" max="10" width="10.7109375" customWidth="1"/>
    <col min="11" max="11" width="11.42578125" customWidth="1"/>
  </cols>
  <sheetData>
    <row r="1" spans="1:10" x14ac:dyDescent="0.25">
      <c r="A1" s="34" t="s">
        <v>31</v>
      </c>
      <c r="B1" s="32" t="s">
        <v>32</v>
      </c>
      <c r="C1" s="31" t="s">
        <v>5</v>
      </c>
      <c r="D1" s="31" t="s">
        <v>6</v>
      </c>
      <c r="E1" s="31" t="s">
        <v>7</v>
      </c>
      <c r="F1" s="6"/>
      <c r="G1" s="6" t="s">
        <v>18</v>
      </c>
    </row>
    <row r="2" spans="1:10" x14ac:dyDescent="0.25">
      <c r="B2" s="32" t="s">
        <v>33</v>
      </c>
      <c r="C2" s="13">
        <f>C4+0.15</f>
        <v>3</v>
      </c>
      <c r="D2" s="13">
        <f>D4</f>
        <v>0.8</v>
      </c>
      <c r="E2" s="13">
        <f>E4</f>
        <v>1.4</v>
      </c>
      <c r="F2" s="6"/>
      <c r="G2" s="6">
        <f>C2+D2-E2</f>
        <v>2.4</v>
      </c>
    </row>
    <row r="3" spans="1:10" ht="15.75" thickBot="1" x14ac:dyDescent="0.3">
      <c r="A3" s="21" t="s">
        <v>15</v>
      </c>
      <c r="B3" s="32"/>
      <c r="C3" s="31" t="s">
        <v>8</v>
      </c>
      <c r="D3" s="31" t="s">
        <v>6</v>
      </c>
      <c r="E3" s="31" t="s">
        <v>7</v>
      </c>
      <c r="F3" s="6"/>
      <c r="G3" s="6"/>
    </row>
    <row r="4" spans="1:10" ht="15.75" thickBot="1" x14ac:dyDescent="0.3">
      <c r="A4" s="22" t="s">
        <v>16</v>
      </c>
      <c r="B4" s="32" t="s">
        <v>34</v>
      </c>
      <c r="C4" s="25">
        <v>2.85</v>
      </c>
      <c r="D4" s="25">
        <v>0.8</v>
      </c>
      <c r="E4" s="25">
        <v>1.4</v>
      </c>
      <c r="F4" s="6"/>
      <c r="G4" s="26">
        <f>C4+D4-E4</f>
        <v>2.2500000000000004</v>
      </c>
    </row>
    <row r="5" spans="1:10" x14ac:dyDescent="0.25">
      <c r="B5" s="34"/>
    </row>
    <row r="6" spans="1:10" x14ac:dyDescent="0.25">
      <c r="A6" s="1" t="s">
        <v>13</v>
      </c>
      <c r="B6" s="32" t="s">
        <v>0</v>
      </c>
      <c r="C6" s="1">
        <v>1</v>
      </c>
      <c r="D6" s="1">
        <v>2</v>
      </c>
      <c r="E6" s="1">
        <v>3</v>
      </c>
      <c r="F6" s="1">
        <v>4</v>
      </c>
      <c r="G6" s="1">
        <v>5</v>
      </c>
      <c r="H6" s="1">
        <v>6</v>
      </c>
      <c r="I6" s="1">
        <v>7</v>
      </c>
    </row>
    <row r="7" spans="1:10" x14ac:dyDescent="0.25">
      <c r="A7" s="1" t="s">
        <v>14</v>
      </c>
      <c r="B7" s="32" t="s">
        <v>1</v>
      </c>
      <c r="C7" s="1">
        <v>3.4</v>
      </c>
      <c r="D7" s="1">
        <v>3.1</v>
      </c>
      <c r="E7" s="1">
        <v>2.8</v>
      </c>
      <c r="F7" s="1">
        <v>2.5</v>
      </c>
      <c r="G7" s="1">
        <v>2.2000000000000002</v>
      </c>
      <c r="H7" s="1">
        <v>1.8</v>
      </c>
      <c r="I7" s="1">
        <v>1.6</v>
      </c>
    </row>
    <row r="8" spans="1:10" x14ac:dyDescent="0.25">
      <c r="A8" s="11" t="s">
        <v>9</v>
      </c>
      <c r="B8" s="32" t="s">
        <v>2</v>
      </c>
      <c r="C8" s="7">
        <f>ROUND(1/(2*C7)*100,0)/100</f>
        <v>0.15</v>
      </c>
      <c r="D8" s="7">
        <f t="shared" ref="D8:I8" si="0">ROUND(1/(2*D7)*100,0)/100</f>
        <v>0.16</v>
      </c>
      <c r="E8" s="7">
        <f t="shared" si="0"/>
        <v>0.18</v>
      </c>
      <c r="F8" s="7">
        <f t="shared" si="0"/>
        <v>0.2</v>
      </c>
      <c r="G8" s="7">
        <f t="shared" si="0"/>
        <v>0.23</v>
      </c>
      <c r="H8" s="7">
        <f t="shared" si="0"/>
        <v>0.28000000000000003</v>
      </c>
      <c r="I8" s="7">
        <f t="shared" si="0"/>
        <v>0.31</v>
      </c>
      <c r="J8" t="s">
        <v>4</v>
      </c>
    </row>
    <row r="9" spans="1:10" x14ac:dyDescent="0.25">
      <c r="A9" s="11"/>
      <c r="B9" s="32"/>
      <c r="C9" s="7"/>
      <c r="D9" s="7"/>
      <c r="E9" s="7"/>
      <c r="F9" s="7"/>
      <c r="G9" s="7"/>
      <c r="H9" s="7"/>
      <c r="I9" s="7"/>
    </row>
    <row r="10" spans="1:10" x14ac:dyDescent="0.25">
      <c r="A10" s="1"/>
      <c r="B10" s="32"/>
      <c r="C10" s="50" t="s">
        <v>17</v>
      </c>
      <c r="D10" s="50"/>
      <c r="E10" s="50"/>
      <c r="F10" s="50"/>
      <c r="G10" s="50"/>
      <c r="H10" s="50"/>
      <c r="I10" s="50"/>
    </row>
    <row r="11" spans="1:10" x14ac:dyDescent="0.25">
      <c r="A11" s="36" t="s">
        <v>11</v>
      </c>
      <c r="B11" s="37">
        <v>2.25</v>
      </c>
      <c r="C11" s="38">
        <f>B11+0.5</f>
        <v>2.75</v>
      </c>
      <c r="D11" s="38">
        <f t="shared" ref="D11:I11" si="1">C11+0.5</f>
        <v>3.25</v>
      </c>
      <c r="E11" s="38">
        <f t="shared" si="1"/>
        <v>3.75</v>
      </c>
      <c r="F11" s="38">
        <f t="shared" si="1"/>
        <v>4.25</v>
      </c>
      <c r="G11" s="38">
        <f t="shared" si="1"/>
        <v>4.75</v>
      </c>
      <c r="H11" s="38">
        <f t="shared" si="1"/>
        <v>5.25</v>
      </c>
      <c r="I11" s="38">
        <f t="shared" si="1"/>
        <v>5.75</v>
      </c>
    </row>
    <row r="12" spans="1:10" x14ac:dyDescent="0.25">
      <c r="A12" s="1"/>
      <c r="B12" s="9">
        <v>6.5</v>
      </c>
      <c r="C12" s="9">
        <f t="shared" ref="C12:I21" si="2">(ROUND(100*(C$8*C$11+(1-C$8)*$B12),0)/100)</f>
        <v>5.94</v>
      </c>
      <c r="D12" s="13">
        <f t="shared" si="2"/>
        <v>5.98</v>
      </c>
      <c r="E12" s="13">
        <f t="shared" si="2"/>
        <v>6.01</v>
      </c>
      <c r="F12" s="13">
        <f t="shared" si="2"/>
        <v>6.05</v>
      </c>
      <c r="G12" s="13">
        <f t="shared" si="2"/>
        <v>6.1</v>
      </c>
      <c r="H12" s="13">
        <f t="shared" si="2"/>
        <v>6.15</v>
      </c>
      <c r="I12" s="13">
        <f t="shared" si="2"/>
        <v>6.27</v>
      </c>
    </row>
    <row r="13" spans="1:10" x14ac:dyDescent="0.25">
      <c r="A13" s="33"/>
      <c r="B13" s="6">
        <f>B12-0.25</f>
        <v>6.25</v>
      </c>
      <c r="C13" s="13">
        <f t="shared" si="2"/>
        <v>5.73</v>
      </c>
      <c r="D13" s="13">
        <f t="shared" si="2"/>
        <v>5.77</v>
      </c>
      <c r="E13" s="13">
        <f t="shared" si="2"/>
        <v>5.8</v>
      </c>
      <c r="F13" s="13">
        <f t="shared" si="2"/>
        <v>5.85</v>
      </c>
      <c r="G13" s="13">
        <f t="shared" si="2"/>
        <v>5.91</v>
      </c>
      <c r="H13" s="13">
        <f t="shared" si="2"/>
        <v>5.97</v>
      </c>
      <c r="I13" s="13">
        <f t="shared" si="2"/>
        <v>6.1</v>
      </c>
    </row>
    <row r="14" spans="1:10" x14ac:dyDescent="0.25">
      <c r="A14" s="33"/>
      <c r="B14" s="6">
        <f t="shared" ref="B14:B36" si="3">B13-0.25</f>
        <v>6</v>
      </c>
      <c r="C14" s="13">
        <f t="shared" si="2"/>
        <v>5.51</v>
      </c>
      <c r="D14" s="9">
        <f t="shared" si="2"/>
        <v>5.56</v>
      </c>
      <c r="E14" s="13">
        <f t="shared" si="2"/>
        <v>5.6</v>
      </c>
      <c r="F14" s="13">
        <f t="shared" si="2"/>
        <v>5.65</v>
      </c>
      <c r="G14" s="13">
        <f t="shared" si="2"/>
        <v>5.71</v>
      </c>
      <c r="H14" s="13">
        <f t="shared" si="2"/>
        <v>5.79</v>
      </c>
      <c r="I14" s="13">
        <f t="shared" si="2"/>
        <v>5.92</v>
      </c>
    </row>
    <row r="15" spans="1:10" x14ac:dyDescent="0.25">
      <c r="A15" s="8"/>
      <c r="B15" s="6">
        <f t="shared" si="3"/>
        <v>5.75</v>
      </c>
      <c r="C15" s="13">
        <f t="shared" si="2"/>
        <v>5.3</v>
      </c>
      <c r="D15" s="13">
        <f t="shared" si="2"/>
        <v>5.35</v>
      </c>
      <c r="E15" s="13">
        <f t="shared" si="2"/>
        <v>5.39</v>
      </c>
      <c r="F15" s="13">
        <f t="shared" si="2"/>
        <v>5.45</v>
      </c>
      <c r="G15" s="13">
        <f t="shared" si="2"/>
        <v>5.52</v>
      </c>
      <c r="H15" s="13">
        <f t="shared" si="2"/>
        <v>5.61</v>
      </c>
      <c r="I15" s="13">
        <f t="shared" si="2"/>
        <v>5.75</v>
      </c>
    </row>
    <row r="16" spans="1:10" x14ac:dyDescent="0.25">
      <c r="A16" s="1"/>
      <c r="B16" s="6">
        <f t="shared" si="3"/>
        <v>5.5</v>
      </c>
      <c r="C16" s="13">
        <f t="shared" si="2"/>
        <v>5.09</v>
      </c>
      <c r="D16" s="13">
        <f t="shared" si="2"/>
        <v>5.14</v>
      </c>
      <c r="E16" s="9">
        <f t="shared" si="2"/>
        <v>5.19</v>
      </c>
      <c r="F16" s="13">
        <f t="shared" si="2"/>
        <v>5.25</v>
      </c>
      <c r="G16" s="13">
        <f t="shared" si="2"/>
        <v>5.33</v>
      </c>
      <c r="H16" s="13">
        <f t="shared" si="2"/>
        <v>5.43</v>
      </c>
      <c r="I16" s="13">
        <f t="shared" si="2"/>
        <v>5.58</v>
      </c>
    </row>
    <row r="17" spans="1:9" x14ac:dyDescent="0.25">
      <c r="A17" s="1"/>
      <c r="B17" s="6">
        <f t="shared" si="3"/>
        <v>5.25</v>
      </c>
      <c r="C17" s="13">
        <f t="shared" si="2"/>
        <v>4.88</v>
      </c>
      <c r="D17" s="13">
        <f t="shared" si="2"/>
        <v>4.93</v>
      </c>
      <c r="E17" s="13">
        <f t="shared" si="2"/>
        <v>4.9800000000000004</v>
      </c>
      <c r="F17" s="9">
        <f t="shared" si="2"/>
        <v>5.05</v>
      </c>
      <c r="G17" s="13">
        <f t="shared" si="2"/>
        <v>5.14</v>
      </c>
      <c r="H17" s="13">
        <f t="shared" si="2"/>
        <v>5.25</v>
      </c>
      <c r="I17" s="13">
        <f t="shared" si="2"/>
        <v>5.41</v>
      </c>
    </row>
    <row r="18" spans="1:9" x14ac:dyDescent="0.25">
      <c r="A18" s="1"/>
      <c r="B18" s="6">
        <f t="shared" si="3"/>
        <v>5</v>
      </c>
      <c r="C18" s="13">
        <f t="shared" si="2"/>
        <v>4.66</v>
      </c>
      <c r="D18" s="13">
        <f t="shared" si="2"/>
        <v>4.72</v>
      </c>
      <c r="E18" s="13">
        <f t="shared" si="2"/>
        <v>4.78</v>
      </c>
      <c r="F18" s="13">
        <f t="shared" si="2"/>
        <v>4.8499999999999996</v>
      </c>
      <c r="G18" s="9">
        <f t="shared" si="2"/>
        <v>4.9400000000000004</v>
      </c>
      <c r="H18" s="9">
        <f t="shared" si="2"/>
        <v>5.07</v>
      </c>
      <c r="I18" s="9">
        <f t="shared" si="2"/>
        <v>5.23</v>
      </c>
    </row>
    <row r="19" spans="1:9" x14ac:dyDescent="0.25">
      <c r="A19" s="1"/>
      <c r="B19" s="6">
        <f t="shared" si="3"/>
        <v>4.75</v>
      </c>
      <c r="C19" s="13">
        <f t="shared" si="2"/>
        <v>4.45</v>
      </c>
      <c r="D19" s="13">
        <f t="shared" si="2"/>
        <v>4.51</v>
      </c>
      <c r="E19" s="13">
        <f t="shared" si="2"/>
        <v>4.57</v>
      </c>
      <c r="F19" s="13">
        <f t="shared" si="2"/>
        <v>4.6500000000000004</v>
      </c>
      <c r="G19" s="13">
        <f t="shared" si="2"/>
        <v>4.75</v>
      </c>
      <c r="H19" s="13">
        <f t="shared" si="2"/>
        <v>4.8899999999999997</v>
      </c>
      <c r="I19" s="13">
        <f t="shared" si="2"/>
        <v>5.0599999999999996</v>
      </c>
    </row>
    <row r="20" spans="1:9" x14ac:dyDescent="0.25">
      <c r="A20" s="1"/>
      <c r="B20" s="6">
        <f t="shared" si="3"/>
        <v>4.5</v>
      </c>
      <c r="C20" s="13">
        <f t="shared" si="2"/>
        <v>4.24</v>
      </c>
      <c r="D20" s="13">
        <f t="shared" si="2"/>
        <v>4.3</v>
      </c>
      <c r="E20" s="13">
        <f t="shared" si="2"/>
        <v>4.37</v>
      </c>
      <c r="F20" s="13">
        <f t="shared" si="2"/>
        <v>4.45</v>
      </c>
      <c r="G20" s="13">
        <f t="shared" si="2"/>
        <v>4.5599999999999996</v>
      </c>
      <c r="H20" s="13">
        <f t="shared" si="2"/>
        <v>4.71</v>
      </c>
      <c r="I20" s="13">
        <f t="shared" si="2"/>
        <v>4.8899999999999997</v>
      </c>
    </row>
    <row r="21" spans="1:9" x14ac:dyDescent="0.25">
      <c r="A21" s="1"/>
      <c r="B21" s="6">
        <f t="shared" si="3"/>
        <v>4.25</v>
      </c>
      <c r="C21" s="13">
        <f t="shared" si="2"/>
        <v>4.03</v>
      </c>
      <c r="D21" s="13">
        <f t="shared" si="2"/>
        <v>4.09</v>
      </c>
      <c r="E21" s="13">
        <f t="shared" si="2"/>
        <v>4.16</v>
      </c>
      <c r="F21" s="13">
        <f t="shared" si="2"/>
        <v>4.25</v>
      </c>
      <c r="G21" s="13">
        <f t="shared" si="2"/>
        <v>4.37</v>
      </c>
      <c r="H21" s="13">
        <f t="shared" si="2"/>
        <v>4.53</v>
      </c>
      <c r="I21" s="13">
        <f t="shared" si="2"/>
        <v>4.72</v>
      </c>
    </row>
    <row r="22" spans="1:9" x14ac:dyDescent="0.25">
      <c r="A22" s="1"/>
      <c r="B22" s="6">
        <f t="shared" si="3"/>
        <v>4</v>
      </c>
      <c r="C22" s="13">
        <f t="shared" ref="C22:I31" si="4">(ROUND(100*(C$8*C$11+(1-C$8)*$B22),0)/100)</f>
        <v>3.81</v>
      </c>
      <c r="D22" s="13">
        <f t="shared" si="4"/>
        <v>3.88</v>
      </c>
      <c r="E22" s="13">
        <f t="shared" si="4"/>
        <v>3.96</v>
      </c>
      <c r="F22" s="13">
        <f t="shared" si="4"/>
        <v>4.05</v>
      </c>
      <c r="G22" s="13">
        <f t="shared" si="4"/>
        <v>4.17</v>
      </c>
      <c r="H22" s="13">
        <f t="shared" si="4"/>
        <v>4.3499999999999996</v>
      </c>
      <c r="I22" s="13">
        <f t="shared" si="4"/>
        <v>4.54</v>
      </c>
    </row>
    <row r="23" spans="1:9" x14ac:dyDescent="0.25">
      <c r="A23" s="1"/>
      <c r="B23" s="6">
        <f t="shared" si="3"/>
        <v>3.75</v>
      </c>
      <c r="C23" s="13">
        <f t="shared" si="4"/>
        <v>3.6</v>
      </c>
      <c r="D23" s="13">
        <f t="shared" si="4"/>
        <v>3.67</v>
      </c>
      <c r="E23" s="13">
        <f t="shared" si="4"/>
        <v>3.75</v>
      </c>
      <c r="F23" s="13">
        <f t="shared" si="4"/>
        <v>3.85</v>
      </c>
      <c r="G23" s="13">
        <f t="shared" si="4"/>
        <v>3.98</v>
      </c>
      <c r="H23" s="13">
        <f t="shared" si="4"/>
        <v>4.17</v>
      </c>
      <c r="I23" s="13">
        <f t="shared" si="4"/>
        <v>4.37</v>
      </c>
    </row>
    <row r="24" spans="1:9" x14ac:dyDescent="0.25">
      <c r="B24" s="6">
        <f t="shared" si="3"/>
        <v>3.5</v>
      </c>
      <c r="C24" s="13">
        <f t="shared" si="4"/>
        <v>3.39</v>
      </c>
      <c r="D24" s="13">
        <f t="shared" si="4"/>
        <v>3.46</v>
      </c>
      <c r="E24" s="13">
        <f t="shared" si="4"/>
        <v>3.55</v>
      </c>
      <c r="F24" s="13">
        <f t="shared" si="4"/>
        <v>3.65</v>
      </c>
      <c r="G24" s="13">
        <f t="shared" si="4"/>
        <v>3.79</v>
      </c>
      <c r="H24" s="13">
        <f t="shared" si="4"/>
        <v>3.99</v>
      </c>
      <c r="I24" s="13">
        <f t="shared" si="4"/>
        <v>4.2</v>
      </c>
    </row>
    <row r="25" spans="1:9" x14ac:dyDescent="0.25">
      <c r="A25" s="1"/>
      <c r="B25" s="6">
        <f t="shared" si="3"/>
        <v>3.25</v>
      </c>
      <c r="C25" s="13">
        <f t="shared" si="4"/>
        <v>3.18</v>
      </c>
      <c r="D25" s="13">
        <f t="shared" si="4"/>
        <v>3.25</v>
      </c>
      <c r="E25" s="13">
        <f t="shared" si="4"/>
        <v>3.34</v>
      </c>
      <c r="F25" s="13">
        <f t="shared" si="4"/>
        <v>3.45</v>
      </c>
      <c r="G25" s="13">
        <f t="shared" si="4"/>
        <v>3.6</v>
      </c>
      <c r="H25" s="13">
        <f t="shared" si="4"/>
        <v>3.81</v>
      </c>
      <c r="I25" s="13">
        <f t="shared" si="4"/>
        <v>4.03</v>
      </c>
    </row>
    <row r="26" spans="1:9" x14ac:dyDescent="0.25">
      <c r="A26" s="1"/>
      <c r="B26" s="6">
        <f t="shared" si="3"/>
        <v>3</v>
      </c>
      <c r="C26" s="13">
        <f t="shared" si="4"/>
        <v>2.96</v>
      </c>
      <c r="D26" s="13">
        <f t="shared" si="4"/>
        <v>3.04</v>
      </c>
      <c r="E26" s="13">
        <f t="shared" si="4"/>
        <v>3.14</v>
      </c>
      <c r="F26" s="13">
        <f t="shared" si="4"/>
        <v>3.25</v>
      </c>
      <c r="G26" s="13">
        <f t="shared" si="4"/>
        <v>3.4</v>
      </c>
      <c r="H26" s="13">
        <f t="shared" si="4"/>
        <v>3.63</v>
      </c>
      <c r="I26" s="13">
        <f t="shared" si="4"/>
        <v>3.85</v>
      </c>
    </row>
    <row r="27" spans="1:9" x14ac:dyDescent="0.25">
      <c r="A27" s="1"/>
      <c r="B27" s="6">
        <f t="shared" si="3"/>
        <v>2.75</v>
      </c>
      <c r="C27" s="13">
        <f t="shared" si="4"/>
        <v>2.75</v>
      </c>
      <c r="D27" s="13">
        <f t="shared" si="4"/>
        <v>2.83</v>
      </c>
      <c r="E27" s="13">
        <f t="shared" si="4"/>
        <v>2.93</v>
      </c>
      <c r="F27" s="13">
        <f t="shared" si="4"/>
        <v>3.05</v>
      </c>
      <c r="G27" s="13">
        <f t="shared" si="4"/>
        <v>3.21</v>
      </c>
      <c r="H27" s="13">
        <f t="shared" si="4"/>
        <v>3.45</v>
      </c>
      <c r="I27" s="13">
        <f t="shared" si="4"/>
        <v>3.68</v>
      </c>
    </row>
    <row r="28" spans="1:9" x14ac:dyDescent="0.25">
      <c r="A28" s="1"/>
      <c r="B28" s="6">
        <f t="shared" si="3"/>
        <v>2.5</v>
      </c>
      <c r="C28" s="13">
        <f t="shared" si="4"/>
        <v>2.54</v>
      </c>
      <c r="D28" s="13">
        <f t="shared" si="4"/>
        <v>2.62</v>
      </c>
      <c r="E28" s="13">
        <f t="shared" si="4"/>
        <v>2.73</v>
      </c>
      <c r="F28" s="13">
        <f t="shared" si="4"/>
        <v>2.85</v>
      </c>
      <c r="G28" s="13">
        <f t="shared" si="4"/>
        <v>3.02</v>
      </c>
      <c r="H28" s="13">
        <f t="shared" si="4"/>
        <v>3.27</v>
      </c>
      <c r="I28" s="13">
        <f t="shared" si="4"/>
        <v>3.51</v>
      </c>
    </row>
    <row r="29" spans="1:9" x14ac:dyDescent="0.25">
      <c r="A29" s="1"/>
      <c r="B29" s="6">
        <f t="shared" si="3"/>
        <v>2.25</v>
      </c>
      <c r="C29" s="13">
        <f t="shared" si="4"/>
        <v>2.33</v>
      </c>
      <c r="D29" s="13">
        <f t="shared" si="4"/>
        <v>2.41</v>
      </c>
      <c r="E29" s="13">
        <f t="shared" si="4"/>
        <v>2.52</v>
      </c>
      <c r="F29" s="13">
        <f t="shared" si="4"/>
        <v>2.65</v>
      </c>
      <c r="G29" s="13">
        <f t="shared" si="4"/>
        <v>2.83</v>
      </c>
      <c r="H29" s="13">
        <f t="shared" si="4"/>
        <v>3.09</v>
      </c>
      <c r="I29" s="13">
        <f t="shared" si="4"/>
        <v>3.34</v>
      </c>
    </row>
    <row r="30" spans="1:9" x14ac:dyDescent="0.25">
      <c r="A30" s="1"/>
      <c r="B30" s="6">
        <f t="shared" si="3"/>
        <v>2</v>
      </c>
      <c r="C30" s="13">
        <f t="shared" si="4"/>
        <v>2.11</v>
      </c>
      <c r="D30" s="13">
        <f t="shared" si="4"/>
        <v>2.2000000000000002</v>
      </c>
      <c r="E30" s="13">
        <f t="shared" si="4"/>
        <v>2.3199999999999998</v>
      </c>
      <c r="F30" s="13">
        <f t="shared" si="4"/>
        <v>2.4500000000000002</v>
      </c>
      <c r="G30" s="13">
        <f t="shared" si="4"/>
        <v>2.63</v>
      </c>
      <c r="H30" s="13">
        <f t="shared" si="4"/>
        <v>2.91</v>
      </c>
      <c r="I30" s="13">
        <f t="shared" si="4"/>
        <v>3.16</v>
      </c>
    </row>
    <row r="31" spans="1:9" x14ac:dyDescent="0.25">
      <c r="A31" s="1"/>
      <c r="B31" s="6">
        <f t="shared" si="3"/>
        <v>1.75</v>
      </c>
      <c r="C31" s="13">
        <f t="shared" si="4"/>
        <v>1.9</v>
      </c>
      <c r="D31" s="13">
        <f t="shared" si="4"/>
        <v>1.99</v>
      </c>
      <c r="E31" s="13">
        <f t="shared" si="4"/>
        <v>2.11</v>
      </c>
      <c r="F31" s="13">
        <f t="shared" si="4"/>
        <v>2.25</v>
      </c>
      <c r="G31" s="13">
        <f t="shared" si="4"/>
        <v>2.44</v>
      </c>
      <c r="H31" s="13">
        <f t="shared" si="4"/>
        <v>2.73</v>
      </c>
      <c r="I31" s="13">
        <f t="shared" si="4"/>
        <v>2.99</v>
      </c>
    </row>
    <row r="32" spans="1:9" x14ac:dyDescent="0.25">
      <c r="A32" s="1"/>
      <c r="B32" s="6">
        <f t="shared" si="3"/>
        <v>1.5</v>
      </c>
      <c r="C32" s="13">
        <f t="shared" ref="C32:I37" si="5">(ROUND(100*(C$8*C$11+(1-C$8)*$B32),0)/100)</f>
        <v>1.69</v>
      </c>
      <c r="D32" s="13">
        <f t="shared" si="5"/>
        <v>1.78</v>
      </c>
      <c r="E32" s="13">
        <f t="shared" si="5"/>
        <v>1.91</v>
      </c>
      <c r="F32" s="13">
        <f t="shared" si="5"/>
        <v>2.0499999999999998</v>
      </c>
      <c r="G32" s="13">
        <f t="shared" si="5"/>
        <v>2.25</v>
      </c>
      <c r="H32" s="13">
        <f t="shared" si="5"/>
        <v>2.5499999999999998</v>
      </c>
      <c r="I32" s="13">
        <f t="shared" si="5"/>
        <v>2.82</v>
      </c>
    </row>
    <row r="33" spans="1:10" x14ac:dyDescent="0.25">
      <c r="A33" s="1"/>
      <c r="B33" s="6">
        <f t="shared" si="3"/>
        <v>1.25</v>
      </c>
      <c r="C33" s="13">
        <f t="shared" si="5"/>
        <v>1.48</v>
      </c>
      <c r="D33" s="13">
        <f t="shared" si="5"/>
        <v>1.57</v>
      </c>
      <c r="E33" s="13">
        <f t="shared" si="5"/>
        <v>1.7</v>
      </c>
      <c r="F33" s="13">
        <f t="shared" si="5"/>
        <v>1.85</v>
      </c>
      <c r="G33" s="13">
        <f t="shared" si="5"/>
        <v>2.06</v>
      </c>
      <c r="H33" s="13">
        <f t="shared" si="5"/>
        <v>2.37</v>
      </c>
      <c r="I33" s="13">
        <f t="shared" si="5"/>
        <v>2.65</v>
      </c>
    </row>
    <row r="34" spans="1:10" x14ac:dyDescent="0.25">
      <c r="A34" s="1"/>
      <c r="B34" s="6">
        <f t="shared" si="3"/>
        <v>1</v>
      </c>
      <c r="C34" s="13">
        <f t="shared" si="5"/>
        <v>1.26</v>
      </c>
      <c r="D34" s="13">
        <f t="shared" si="5"/>
        <v>1.36</v>
      </c>
      <c r="E34" s="13">
        <f t="shared" si="5"/>
        <v>1.5</v>
      </c>
      <c r="F34" s="13">
        <f t="shared" si="5"/>
        <v>1.65</v>
      </c>
      <c r="G34" s="13">
        <f t="shared" si="5"/>
        <v>1.86</v>
      </c>
      <c r="H34" s="13">
        <f t="shared" si="5"/>
        <v>2.19</v>
      </c>
      <c r="I34" s="13">
        <f t="shared" si="5"/>
        <v>2.4700000000000002</v>
      </c>
    </row>
    <row r="35" spans="1:10" x14ac:dyDescent="0.25">
      <c r="A35" s="1"/>
      <c r="B35" s="6">
        <f t="shared" si="3"/>
        <v>0.75</v>
      </c>
      <c r="C35" s="13">
        <f t="shared" si="5"/>
        <v>1.05</v>
      </c>
      <c r="D35" s="13">
        <f t="shared" si="5"/>
        <v>1.1499999999999999</v>
      </c>
      <c r="E35" s="13">
        <f t="shared" si="5"/>
        <v>1.29</v>
      </c>
      <c r="F35" s="13">
        <f t="shared" si="5"/>
        <v>1.45</v>
      </c>
      <c r="G35" s="13">
        <f t="shared" si="5"/>
        <v>1.67</v>
      </c>
      <c r="H35" s="13">
        <f t="shared" si="5"/>
        <v>2.0099999999999998</v>
      </c>
      <c r="I35" s="13">
        <f t="shared" si="5"/>
        <v>2.2999999999999998</v>
      </c>
    </row>
    <row r="36" spans="1:10" x14ac:dyDescent="0.25">
      <c r="A36" s="1"/>
      <c r="B36" s="6">
        <f t="shared" si="3"/>
        <v>0.5</v>
      </c>
      <c r="C36" s="13">
        <f t="shared" si="5"/>
        <v>0.84</v>
      </c>
      <c r="D36" s="13">
        <f t="shared" si="5"/>
        <v>0.94</v>
      </c>
      <c r="E36" s="13">
        <f t="shared" si="5"/>
        <v>1.0900000000000001</v>
      </c>
      <c r="F36" s="13">
        <f t="shared" si="5"/>
        <v>1.25</v>
      </c>
      <c r="G36" s="13">
        <f t="shared" si="5"/>
        <v>1.48</v>
      </c>
      <c r="H36" s="13">
        <f t="shared" si="5"/>
        <v>1.83</v>
      </c>
      <c r="I36" s="13">
        <f t="shared" si="5"/>
        <v>2.13</v>
      </c>
    </row>
    <row r="37" spans="1:10" x14ac:dyDescent="0.25">
      <c r="A37" s="1"/>
      <c r="B37" s="6">
        <f>B36-0.25</f>
        <v>0.25</v>
      </c>
      <c r="C37" s="13">
        <f t="shared" si="5"/>
        <v>0.63</v>
      </c>
      <c r="D37" s="13">
        <f t="shared" si="5"/>
        <v>0.73</v>
      </c>
      <c r="E37" s="13">
        <f t="shared" si="5"/>
        <v>0.88</v>
      </c>
      <c r="F37" s="13">
        <f t="shared" si="5"/>
        <v>1.05</v>
      </c>
      <c r="G37" s="13">
        <f t="shared" si="5"/>
        <v>1.29</v>
      </c>
      <c r="H37" s="13">
        <f t="shared" si="5"/>
        <v>1.65</v>
      </c>
      <c r="I37" s="13">
        <f t="shared" si="5"/>
        <v>1.96</v>
      </c>
    </row>
    <row r="38" spans="1:10" ht="15.75" thickBot="1" x14ac:dyDescent="0.3">
      <c r="A38" s="1"/>
      <c r="B38" s="6"/>
      <c r="C38" s="13"/>
      <c r="D38" s="13"/>
      <c r="E38" s="13"/>
      <c r="F38" s="13"/>
      <c r="G38" s="13"/>
      <c r="H38" s="13"/>
      <c r="I38" s="13"/>
    </row>
    <row r="39" spans="1:10" ht="15.75" thickBot="1" x14ac:dyDescent="0.3">
      <c r="A39" s="23" t="s">
        <v>10</v>
      </c>
      <c r="B39" s="10"/>
      <c r="C39" s="24">
        <f>B12</f>
        <v>6.5</v>
      </c>
      <c r="D39" s="24">
        <f>ROUND(4*VLOOKUP(C39,$B$12:$I$37,2,FALSE),0)/4</f>
        <v>6</v>
      </c>
      <c r="E39" s="24">
        <f>ROUND(4*VLOOKUP(D39,$B$12:$I$37,3,FALSE),0)/4</f>
        <v>5.5</v>
      </c>
      <c r="F39" s="24">
        <f>ROUND(4*VLOOKUP(E39,$B$12:$I$37,4,FALSE),0)/4</f>
        <v>5.25</v>
      </c>
      <c r="G39" s="24">
        <f>ROUND(4*VLOOKUP(F39,$B$12:$I$37,5,FALSE),0)/4</f>
        <v>5</v>
      </c>
      <c r="H39" s="24">
        <f>ROUND(4*VLOOKUP(G39,$B$12:$I$37,6,FALSE),0)/4</f>
        <v>5</v>
      </c>
      <c r="I39" s="24">
        <f>ROUND(4*VLOOKUP(H39,$B$12:$I$37,7,FALSE),0)/4</f>
        <v>5</v>
      </c>
      <c r="J39" s="24">
        <f>ROUND(4*VLOOKUP(I39,$B$12:$I$37,8,FALSE),0)/4</f>
        <v>5.25</v>
      </c>
    </row>
    <row r="40" spans="1:10" x14ac:dyDescent="0.25">
      <c r="G40" s="6"/>
      <c r="H40" s="6"/>
      <c r="I40" s="6"/>
    </row>
    <row r="41" spans="1:10" x14ac:dyDescent="0.25">
      <c r="A41" s="1" t="s">
        <v>12</v>
      </c>
      <c r="G41" s="6"/>
      <c r="H41" s="6"/>
      <c r="I41" s="6"/>
    </row>
    <row r="42" spans="1:10" x14ac:dyDescent="0.25">
      <c r="G42" s="6"/>
      <c r="H42" s="6"/>
      <c r="I42" s="6"/>
    </row>
    <row r="43" spans="1:10" x14ac:dyDescent="0.25">
      <c r="G43" s="6"/>
      <c r="H43" s="6"/>
      <c r="I43" s="6"/>
    </row>
    <row r="44" spans="1:10" x14ac:dyDescent="0.25">
      <c r="A44" s="1"/>
      <c r="B44" s="6"/>
      <c r="C44" s="6"/>
      <c r="D44" s="6"/>
      <c r="E44" s="6"/>
      <c r="F44" s="6"/>
      <c r="G44" s="6"/>
      <c r="H44" s="6"/>
      <c r="I44" s="6"/>
    </row>
    <row r="45" spans="1:10" x14ac:dyDescent="0.25">
      <c r="B45" s="6"/>
      <c r="C45" s="6"/>
      <c r="D45" s="6"/>
      <c r="E45" s="6"/>
      <c r="F45" s="6"/>
      <c r="G45" s="6"/>
      <c r="H45" s="6"/>
      <c r="I45" s="6"/>
    </row>
    <row r="46" spans="1:10" x14ac:dyDescent="0.25">
      <c r="A46" s="1"/>
      <c r="B46" s="6"/>
      <c r="C46" s="6"/>
      <c r="D46" s="6"/>
      <c r="E46" s="6"/>
      <c r="F46" s="6"/>
      <c r="G46" s="6"/>
      <c r="H46" s="6"/>
      <c r="I46" s="6"/>
    </row>
    <row r="47" spans="1:10" x14ac:dyDescent="0.25">
      <c r="A47" s="1"/>
      <c r="B47" s="6"/>
      <c r="C47" s="6"/>
      <c r="D47" s="6"/>
      <c r="E47" s="6"/>
      <c r="F47" s="6"/>
      <c r="G47" s="6"/>
      <c r="H47" s="6"/>
      <c r="I47" s="6"/>
    </row>
    <row r="48" spans="1:10" x14ac:dyDescent="0.25">
      <c r="A48" s="1"/>
      <c r="B48" s="6"/>
      <c r="C48" s="6"/>
      <c r="D48" s="6"/>
      <c r="E48" s="6"/>
      <c r="F48" s="6"/>
      <c r="G48" s="6"/>
      <c r="H48" s="6"/>
      <c r="I48" s="6"/>
    </row>
    <row r="49" spans="1:9" x14ac:dyDescent="0.25">
      <c r="A49" s="1"/>
      <c r="B49" s="6"/>
      <c r="C49" s="6"/>
      <c r="D49" s="6"/>
      <c r="E49" s="6"/>
      <c r="F49" s="6"/>
      <c r="G49" s="6"/>
      <c r="H49" s="6"/>
      <c r="I49" s="6"/>
    </row>
    <row r="50" spans="1:9" x14ac:dyDescent="0.25">
      <c r="A50" s="1"/>
      <c r="B50" s="6"/>
      <c r="C50" s="6"/>
      <c r="D50" s="6"/>
      <c r="E50" s="6"/>
      <c r="F50" s="6"/>
      <c r="G50" s="6"/>
      <c r="H50" s="6"/>
      <c r="I50" s="6"/>
    </row>
    <row r="51" spans="1:9" x14ac:dyDescent="0.25">
      <c r="A51" s="1"/>
      <c r="B51" s="6"/>
      <c r="C51" s="6"/>
      <c r="D51" s="6"/>
      <c r="E51" s="6"/>
      <c r="F51" s="6"/>
      <c r="G51" s="6"/>
      <c r="H51" s="6"/>
      <c r="I51" s="6"/>
    </row>
    <row r="52" spans="1:9" x14ac:dyDescent="0.25">
      <c r="A52" s="1"/>
      <c r="B52" s="6"/>
      <c r="C52" s="6"/>
      <c r="D52" s="6"/>
      <c r="E52" s="6"/>
      <c r="F52" s="6"/>
      <c r="G52" s="6"/>
      <c r="H52" s="6"/>
      <c r="I52" s="6"/>
    </row>
    <row r="53" spans="1:9" x14ac:dyDescent="0.25">
      <c r="A53" s="1"/>
      <c r="B53" s="6"/>
      <c r="C53" s="6"/>
      <c r="D53" s="6"/>
      <c r="E53" s="6"/>
      <c r="F53" s="6"/>
      <c r="G53" s="6"/>
      <c r="H53" s="6"/>
      <c r="I53" s="6"/>
    </row>
  </sheetData>
  <mergeCells count="1">
    <mergeCell ref="C10:I10"/>
  </mergeCells>
  <pageMargins left="0.7" right="0.7" top="0.75" bottom="0.75" header="0.3" footer="0.3"/>
  <pageSetup scale="79"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53"/>
  <sheetViews>
    <sheetView zoomScale="82" zoomScaleNormal="82" workbookViewId="0">
      <selection activeCell="C4" sqref="C4"/>
    </sheetView>
  </sheetViews>
  <sheetFormatPr defaultRowHeight="15" x14ac:dyDescent="0.25"/>
  <cols>
    <col min="1" max="1" width="37.42578125" bestFit="1" customWidth="1"/>
    <col min="2" max="2" width="19.140625" bestFit="1" customWidth="1"/>
    <col min="3" max="3" width="10.7109375" customWidth="1"/>
    <col min="4" max="4" width="11.5703125" customWidth="1"/>
    <col min="5" max="10" width="10.7109375" customWidth="1"/>
    <col min="11" max="11" width="11.85546875" customWidth="1"/>
  </cols>
  <sheetData>
    <row r="1" spans="1:10" x14ac:dyDescent="0.25">
      <c r="A1" s="34" t="s">
        <v>31</v>
      </c>
      <c r="B1" s="32" t="s">
        <v>32</v>
      </c>
      <c r="C1" s="31" t="s">
        <v>5</v>
      </c>
      <c r="D1" s="31" t="s">
        <v>6</v>
      </c>
      <c r="E1" s="31" t="s">
        <v>7</v>
      </c>
      <c r="F1" s="6"/>
      <c r="G1" s="6" t="s">
        <v>18</v>
      </c>
    </row>
    <row r="2" spans="1:10" x14ac:dyDescent="0.25">
      <c r="B2" s="32" t="s">
        <v>33</v>
      </c>
      <c r="C2" s="13">
        <f>C4+0.15</f>
        <v>2.25</v>
      </c>
      <c r="D2" s="13">
        <f>D4</f>
        <v>0.8</v>
      </c>
      <c r="E2" s="13">
        <f>E4</f>
        <v>1.4</v>
      </c>
      <c r="F2" s="6"/>
      <c r="G2" s="44">
        <f>C2+D2-E2</f>
        <v>1.65</v>
      </c>
    </row>
    <row r="3" spans="1:10" ht="15.75" thickBot="1" x14ac:dyDescent="0.3">
      <c r="A3" s="21" t="s">
        <v>15</v>
      </c>
      <c r="B3" s="32"/>
      <c r="C3" s="31" t="s">
        <v>8</v>
      </c>
      <c r="D3" s="31" t="s">
        <v>6</v>
      </c>
      <c r="E3" s="31" t="s">
        <v>7</v>
      </c>
      <c r="F3" s="6"/>
      <c r="G3" s="6"/>
    </row>
    <row r="4" spans="1:10" ht="15.75" thickBot="1" x14ac:dyDescent="0.3">
      <c r="A4" s="22" t="s">
        <v>16</v>
      </c>
      <c r="B4" s="32" t="s">
        <v>34</v>
      </c>
      <c r="C4" s="25">
        <v>2.1</v>
      </c>
      <c r="D4" s="25">
        <v>0.8</v>
      </c>
      <c r="E4" s="25">
        <v>1.4</v>
      </c>
      <c r="F4" s="6"/>
      <c r="G4" s="26">
        <f>C4+D4-E4</f>
        <v>1.5000000000000004</v>
      </c>
    </row>
    <row r="5" spans="1:10" x14ac:dyDescent="0.25">
      <c r="B5" s="34"/>
    </row>
    <row r="6" spans="1:10" x14ac:dyDescent="0.25">
      <c r="A6" s="1" t="s">
        <v>13</v>
      </c>
      <c r="B6" s="32" t="s">
        <v>0</v>
      </c>
      <c r="C6" s="1">
        <v>1</v>
      </c>
      <c r="D6" s="1">
        <v>2</v>
      </c>
      <c r="E6" s="1">
        <v>3</v>
      </c>
      <c r="F6" s="1">
        <v>4</v>
      </c>
      <c r="G6" s="1">
        <v>5</v>
      </c>
      <c r="H6" s="1">
        <v>6</v>
      </c>
      <c r="I6" s="1">
        <v>7</v>
      </c>
    </row>
    <row r="7" spans="1:10" x14ac:dyDescent="0.25">
      <c r="A7" s="1" t="s">
        <v>14</v>
      </c>
      <c r="B7" s="32" t="s">
        <v>1</v>
      </c>
      <c r="C7" s="1">
        <v>3.4</v>
      </c>
      <c r="D7" s="1">
        <v>3.1</v>
      </c>
      <c r="E7" s="1">
        <v>2.8</v>
      </c>
      <c r="F7" s="1">
        <v>2.5</v>
      </c>
      <c r="G7" s="1">
        <v>2.2000000000000002</v>
      </c>
      <c r="H7" s="1">
        <v>1.8</v>
      </c>
      <c r="I7" s="1">
        <v>1.6</v>
      </c>
    </row>
    <row r="8" spans="1:10" x14ac:dyDescent="0.25">
      <c r="A8" s="11" t="s">
        <v>9</v>
      </c>
      <c r="B8" s="32" t="s">
        <v>2</v>
      </c>
      <c r="C8" s="7">
        <f>ROUND(1/(2*C7)*100,0)/100</f>
        <v>0.15</v>
      </c>
      <c r="D8" s="7">
        <f t="shared" ref="D8:I8" si="0">ROUND(1/(2*D7)*100,0)/100</f>
        <v>0.16</v>
      </c>
      <c r="E8" s="7">
        <f t="shared" si="0"/>
        <v>0.18</v>
      </c>
      <c r="F8" s="7">
        <f t="shared" si="0"/>
        <v>0.2</v>
      </c>
      <c r="G8" s="7">
        <f t="shared" si="0"/>
        <v>0.23</v>
      </c>
      <c r="H8" s="7">
        <f t="shared" si="0"/>
        <v>0.28000000000000003</v>
      </c>
      <c r="I8" s="7">
        <f t="shared" si="0"/>
        <v>0.31</v>
      </c>
      <c r="J8" t="s">
        <v>4</v>
      </c>
    </row>
    <row r="9" spans="1:10" x14ac:dyDescent="0.25">
      <c r="A9" s="11"/>
      <c r="B9" s="32"/>
      <c r="C9" s="7"/>
      <c r="D9" s="7"/>
      <c r="E9" s="7"/>
      <c r="F9" s="7"/>
      <c r="G9" s="7"/>
      <c r="H9" s="7"/>
      <c r="I9" s="7"/>
    </row>
    <row r="10" spans="1:10" x14ac:dyDescent="0.25">
      <c r="A10" s="1"/>
      <c r="B10" s="32"/>
      <c r="C10" s="51" t="s">
        <v>17</v>
      </c>
      <c r="D10" s="51"/>
      <c r="E10" s="51"/>
      <c r="F10" s="51"/>
      <c r="G10" s="51"/>
      <c r="H10" s="51"/>
      <c r="I10" s="51"/>
    </row>
    <row r="11" spans="1:10" x14ac:dyDescent="0.25">
      <c r="A11" s="36" t="s">
        <v>11</v>
      </c>
      <c r="B11" s="39">
        <v>2.25</v>
      </c>
      <c r="C11" s="27">
        <f t="shared" ref="C11:I11" si="1">$G$4</f>
        <v>1.5000000000000004</v>
      </c>
      <c r="D11" s="27">
        <f t="shared" si="1"/>
        <v>1.5000000000000004</v>
      </c>
      <c r="E11" s="27">
        <f t="shared" si="1"/>
        <v>1.5000000000000004</v>
      </c>
      <c r="F11" s="27">
        <f t="shared" si="1"/>
        <v>1.5000000000000004</v>
      </c>
      <c r="G11" s="27">
        <f t="shared" si="1"/>
        <v>1.5000000000000004</v>
      </c>
      <c r="H11" s="27">
        <f t="shared" si="1"/>
        <v>1.5000000000000004</v>
      </c>
      <c r="I11" s="27">
        <f t="shared" si="1"/>
        <v>1.5000000000000004</v>
      </c>
    </row>
    <row r="12" spans="1:10" x14ac:dyDescent="0.25">
      <c r="A12" s="1"/>
      <c r="B12" s="9">
        <v>6.5</v>
      </c>
      <c r="C12" s="9">
        <f t="shared" ref="C12:I21" si="2">(ROUND(100*(C$8*C$11+(1-C$8)*$B12),0)/100)</f>
        <v>5.75</v>
      </c>
      <c r="D12" s="13">
        <f t="shared" si="2"/>
        <v>5.7</v>
      </c>
      <c r="E12" s="13">
        <f t="shared" si="2"/>
        <v>5.6</v>
      </c>
      <c r="F12" s="13">
        <f t="shared" si="2"/>
        <v>5.5</v>
      </c>
      <c r="G12" s="13">
        <f t="shared" si="2"/>
        <v>5.35</v>
      </c>
      <c r="H12" s="13">
        <f t="shared" si="2"/>
        <v>5.0999999999999996</v>
      </c>
      <c r="I12" s="13">
        <f t="shared" si="2"/>
        <v>4.95</v>
      </c>
    </row>
    <row r="13" spans="1:10" x14ac:dyDescent="0.25">
      <c r="A13" s="33"/>
      <c r="B13" s="6">
        <f>B12-0.25</f>
        <v>6.25</v>
      </c>
      <c r="C13" s="13">
        <f t="shared" si="2"/>
        <v>5.54</v>
      </c>
      <c r="D13" s="13">
        <f t="shared" si="2"/>
        <v>5.49</v>
      </c>
      <c r="E13" s="13">
        <f t="shared" si="2"/>
        <v>5.4</v>
      </c>
      <c r="F13" s="13">
        <f t="shared" si="2"/>
        <v>5.3</v>
      </c>
      <c r="G13" s="13">
        <f t="shared" si="2"/>
        <v>5.16</v>
      </c>
      <c r="H13" s="13">
        <f t="shared" si="2"/>
        <v>4.92</v>
      </c>
      <c r="I13" s="13">
        <f t="shared" si="2"/>
        <v>4.78</v>
      </c>
    </row>
    <row r="14" spans="1:10" x14ac:dyDescent="0.25">
      <c r="A14" s="33"/>
      <c r="B14" s="6">
        <f t="shared" ref="B14:B36" si="3">B13-0.25</f>
        <v>6</v>
      </c>
      <c r="C14" s="13">
        <f t="shared" si="2"/>
        <v>5.33</v>
      </c>
      <c r="D14" s="13">
        <f t="shared" si="2"/>
        <v>5.28</v>
      </c>
      <c r="E14" s="13">
        <f t="shared" si="2"/>
        <v>5.19</v>
      </c>
      <c r="F14" s="13">
        <f t="shared" si="2"/>
        <v>5.0999999999999996</v>
      </c>
      <c r="G14" s="13">
        <f t="shared" si="2"/>
        <v>4.97</v>
      </c>
      <c r="H14" s="13">
        <f t="shared" si="2"/>
        <v>4.74</v>
      </c>
      <c r="I14" s="13">
        <f t="shared" si="2"/>
        <v>4.6100000000000003</v>
      </c>
    </row>
    <row r="15" spans="1:10" x14ac:dyDescent="0.25">
      <c r="A15" s="8"/>
      <c r="B15" s="6">
        <f t="shared" si="3"/>
        <v>5.75</v>
      </c>
      <c r="C15" s="13">
        <f t="shared" si="2"/>
        <v>5.1100000000000003</v>
      </c>
      <c r="D15" s="9">
        <f t="shared" si="2"/>
        <v>5.07</v>
      </c>
      <c r="E15" s="13">
        <f t="shared" si="2"/>
        <v>4.99</v>
      </c>
      <c r="F15" s="13">
        <f t="shared" si="2"/>
        <v>4.9000000000000004</v>
      </c>
      <c r="G15" s="13">
        <f t="shared" si="2"/>
        <v>4.7699999999999996</v>
      </c>
      <c r="H15" s="13">
        <f t="shared" si="2"/>
        <v>4.5599999999999996</v>
      </c>
      <c r="I15" s="13">
        <f t="shared" si="2"/>
        <v>4.43</v>
      </c>
    </row>
    <row r="16" spans="1:10" x14ac:dyDescent="0.25">
      <c r="A16" s="1"/>
      <c r="B16" s="6">
        <f t="shared" si="3"/>
        <v>5.5</v>
      </c>
      <c r="C16" s="13">
        <f t="shared" si="2"/>
        <v>4.9000000000000004</v>
      </c>
      <c r="D16" s="13">
        <f t="shared" si="2"/>
        <v>4.8600000000000003</v>
      </c>
      <c r="E16" s="13">
        <f t="shared" si="2"/>
        <v>4.78</v>
      </c>
      <c r="F16" s="13">
        <f t="shared" si="2"/>
        <v>4.7</v>
      </c>
      <c r="G16" s="13">
        <f t="shared" si="2"/>
        <v>4.58</v>
      </c>
      <c r="H16" s="13">
        <f t="shared" si="2"/>
        <v>4.38</v>
      </c>
      <c r="I16" s="13">
        <f t="shared" si="2"/>
        <v>4.26</v>
      </c>
    </row>
    <row r="17" spans="1:9" x14ac:dyDescent="0.25">
      <c r="A17" s="1"/>
      <c r="B17" s="6">
        <f t="shared" si="3"/>
        <v>5.25</v>
      </c>
      <c r="C17" s="13">
        <f t="shared" si="2"/>
        <v>4.6900000000000004</v>
      </c>
      <c r="D17" s="13">
        <f t="shared" si="2"/>
        <v>4.6500000000000004</v>
      </c>
      <c r="E17" s="13">
        <f t="shared" si="2"/>
        <v>4.58</v>
      </c>
      <c r="F17" s="13">
        <f t="shared" si="2"/>
        <v>4.5</v>
      </c>
      <c r="G17" s="13">
        <f t="shared" si="2"/>
        <v>4.3899999999999997</v>
      </c>
      <c r="H17" s="13">
        <f t="shared" si="2"/>
        <v>4.2</v>
      </c>
      <c r="I17" s="13">
        <f t="shared" si="2"/>
        <v>4.09</v>
      </c>
    </row>
    <row r="18" spans="1:9" x14ac:dyDescent="0.25">
      <c r="A18" s="1"/>
      <c r="B18" s="6">
        <f t="shared" si="3"/>
        <v>5</v>
      </c>
      <c r="C18" s="13">
        <f t="shared" si="2"/>
        <v>4.4800000000000004</v>
      </c>
      <c r="D18" s="13">
        <f t="shared" si="2"/>
        <v>4.4400000000000004</v>
      </c>
      <c r="E18" s="9">
        <f t="shared" si="2"/>
        <v>4.37</v>
      </c>
      <c r="F18" s="13">
        <f t="shared" si="2"/>
        <v>4.3</v>
      </c>
      <c r="G18" s="13">
        <f t="shared" si="2"/>
        <v>4.2</v>
      </c>
      <c r="H18" s="13">
        <f t="shared" si="2"/>
        <v>4.0199999999999996</v>
      </c>
      <c r="I18" s="13">
        <f t="shared" si="2"/>
        <v>3.92</v>
      </c>
    </row>
    <row r="19" spans="1:9" x14ac:dyDescent="0.25">
      <c r="A19" s="1"/>
      <c r="B19" s="6">
        <f t="shared" si="3"/>
        <v>4.75</v>
      </c>
      <c r="C19" s="13">
        <f t="shared" si="2"/>
        <v>4.26</v>
      </c>
      <c r="D19" s="13">
        <f t="shared" si="2"/>
        <v>4.2300000000000004</v>
      </c>
      <c r="E19" s="13">
        <f t="shared" si="2"/>
        <v>4.17</v>
      </c>
      <c r="F19" s="13">
        <f t="shared" si="2"/>
        <v>4.0999999999999996</v>
      </c>
      <c r="G19" s="13">
        <f t="shared" si="2"/>
        <v>4</v>
      </c>
      <c r="H19" s="13">
        <f t="shared" si="2"/>
        <v>3.84</v>
      </c>
      <c r="I19" s="13">
        <f t="shared" si="2"/>
        <v>3.74</v>
      </c>
    </row>
    <row r="20" spans="1:9" x14ac:dyDescent="0.25">
      <c r="A20" s="1"/>
      <c r="B20" s="6">
        <f t="shared" si="3"/>
        <v>4.5</v>
      </c>
      <c r="C20" s="13">
        <f t="shared" si="2"/>
        <v>4.05</v>
      </c>
      <c r="D20" s="13">
        <f t="shared" si="2"/>
        <v>4.0199999999999996</v>
      </c>
      <c r="E20" s="13">
        <f t="shared" si="2"/>
        <v>3.96</v>
      </c>
      <c r="F20" s="13">
        <f t="shared" si="2"/>
        <v>3.9</v>
      </c>
      <c r="G20" s="13">
        <f t="shared" si="2"/>
        <v>3.81</v>
      </c>
      <c r="H20" s="13">
        <f t="shared" si="2"/>
        <v>3.66</v>
      </c>
      <c r="I20" s="13">
        <f t="shared" si="2"/>
        <v>3.57</v>
      </c>
    </row>
    <row r="21" spans="1:9" x14ac:dyDescent="0.25">
      <c r="A21" s="1"/>
      <c r="B21" s="6">
        <f t="shared" si="3"/>
        <v>4.25</v>
      </c>
      <c r="C21" s="13">
        <f t="shared" si="2"/>
        <v>3.84</v>
      </c>
      <c r="D21" s="13">
        <f t="shared" si="2"/>
        <v>3.81</v>
      </c>
      <c r="E21" s="13">
        <f t="shared" si="2"/>
        <v>3.76</v>
      </c>
      <c r="F21" s="9">
        <f t="shared" si="2"/>
        <v>3.7</v>
      </c>
      <c r="G21" s="13">
        <f t="shared" si="2"/>
        <v>3.62</v>
      </c>
      <c r="H21" s="13">
        <f t="shared" si="2"/>
        <v>3.48</v>
      </c>
      <c r="I21" s="13">
        <f t="shared" si="2"/>
        <v>3.4</v>
      </c>
    </row>
    <row r="22" spans="1:9" x14ac:dyDescent="0.25">
      <c r="A22" s="1"/>
      <c r="B22" s="6">
        <f t="shared" si="3"/>
        <v>4</v>
      </c>
      <c r="C22" s="13">
        <f t="shared" ref="C22:I31" si="4">(ROUND(100*(C$8*C$11+(1-C$8)*$B22),0)/100)</f>
        <v>3.63</v>
      </c>
      <c r="D22" s="13">
        <f t="shared" si="4"/>
        <v>3.6</v>
      </c>
      <c r="E22" s="13">
        <f t="shared" si="4"/>
        <v>3.55</v>
      </c>
      <c r="F22" s="13">
        <f t="shared" si="4"/>
        <v>3.5</v>
      </c>
      <c r="G22" s="13">
        <f t="shared" si="4"/>
        <v>3.43</v>
      </c>
      <c r="H22" s="13">
        <f t="shared" si="4"/>
        <v>3.3</v>
      </c>
      <c r="I22" s="13">
        <f t="shared" si="4"/>
        <v>3.23</v>
      </c>
    </row>
    <row r="23" spans="1:9" x14ac:dyDescent="0.25">
      <c r="A23" s="1"/>
      <c r="B23" s="6">
        <f t="shared" si="3"/>
        <v>3.75</v>
      </c>
      <c r="C23" s="13">
        <f t="shared" si="4"/>
        <v>3.41</v>
      </c>
      <c r="D23" s="13">
        <f t="shared" si="4"/>
        <v>3.39</v>
      </c>
      <c r="E23" s="13">
        <f t="shared" si="4"/>
        <v>3.35</v>
      </c>
      <c r="F23" s="13">
        <f t="shared" si="4"/>
        <v>3.3</v>
      </c>
      <c r="G23" s="9">
        <f t="shared" si="4"/>
        <v>3.23</v>
      </c>
      <c r="H23" s="13">
        <f t="shared" si="4"/>
        <v>3.12</v>
      </c>
      <c r="I23" s="13">
        <f t="shared" si="4"/>
        <v>3.05</v>
      </c>
    </row>
    <row r="24" spans="1:9" x14ac:dyDescent="0.25">
      <c r="B24" s="6">
        <f t="shared" si="3"/>
        <v>3.5</v>
      </c>
      <c r="C24" s="13">
        <f t="shared" si="4"/>
        <v>3.2</v>
      </c>
      <c r="D24" s="13">
        <f t="shared" si="4"/>
        <v>3.18</v>
      </c>
      <c r="E24" s="13">
        <f t="shared" si="4"/>
        <v>3.14</v>
      </c>
      <c r="F24" s="13">
        <f t="shared" si="4"/>
        <v>3.1</v>
      </c>
      <c r="G24" s="13">
        <f t="shared" si="4"/>
        <v>3.04</v>
      </c>
      <c r="H24" s="13">
        <f t="shared" si="4"/>
        <v>2.94</v>
      </c>
      <c r="I24" s="13">
        <f t="shared" si="4"/>
        <v>2.88</v>
      </c>
    </row>
    <row r="25" spans="1:9" x14ac:dyDescent="0.25">
      <c r="A25" s="1"/>
      <c r="B25" s="6">
        <f t="shared" si="3"/>
        <v>3.25</v>
      </c>
      <c r="C25" s="13">
        <f t="shared" si="4"/>
        <v>2.99</v>
      </c>
      <c r="D25" s="13">
        <f t="shared" si="4"/>
        <v>2.97</v>
      </c>
      <c r="E25" s="13">
        <f t="shared" si="4"/>
        <v>2.94</v>
      </c>
      <c r="F25" s="13">
        <f t="shared" si="4"/>
        <v>2.9</v>
      </c>
      <c r="G25" s="13">
        <f t="shared" si="4"/>
        <v>2.85</v>
      </c>
      <c r="H25" s="9">
        <f t="shared" si="4"/>
        <v>2.76</v>
      </c>
      <c r="I25" s="13">
        <f t="shared" si="4"/>
        <v>2.71</v>
      </c>
    </row>
    <row r="26" spans="1:9" x14ac:dyDescent="0.25">
      <c r="A26" s="1"/>
      <c r="B26" s="6">
        <f t="shared" si="3"/>
        <v>3</v>
      </c>
      <c r="C26" s="13">
        <f t="shared" si="4"/>
        <v>2.78</v>
      </c>
      <c r="D26" s="13">
        <f t="shared" si="4"/>
        <v>2.76</v>
      </c>
      <c r="E26" s="13">
        <f t="shared" si="4"/>
        <v>2.73</v>
      </c>
      <c r="F26" s="13">
        <f t="shared" si="4"/>
        <v>2.7</v>
      </c>
      <c r="G26" s="13">
        <f t="shared" si="4"/>
        <v>2.66</v>
      </c>
      <c r="H26" s="13">
        <f t="shared" si="4"/>
        <v>2.58</v>
      </c>
      <c r="I26" s="13">
        <f t="shared" si="4"/>
        <v>2.54</v>
      </c>
    </row>
    <row r="27" spans="1:9" x14ac:dyDescent="0.25">
      <c r="A27" s="1"/>
      <c r="B27" s="6">
        <f t="shared" si="3"/>
        <v>2.75</v>
      </c>
      <c r="C27" s="13">
        <f t="shared" si="4"/>
        <v>2.56</v>
      </c>
      <c r="D27" s="13">
        <f t="shared" si="4"/>
        <v>2.5499999999999998</v>
      </c>
      <c r="E27" s="13">
        <f t="shared" si="4"/>
        <v>2.5299999999999998</v>
      </c>
      <c r="F27" s="13">
        <f t="shared" si="4"/>
        <v>2.5</v>
      </c>
      <c r="G27" s="13">
        <f t="shared" si="4"/>
        <v>2.46</v>
      </c>
      <c r="H27" s="13">
        <f t="shared" si="4"/>
        <v>2.4</v>
      </c>
      <c r="I27" s="9">
        <f t="shared" si="4"/>
        <v>2.36</v>
      </c>
    </row>
    <row r="28" spans="1:9" x14ac:dyDescent="0.25">
      <c r="A28" s="1"/>
      <c r="B28" s="6">
        <f t="shared" si="3"/>
        <v>2.5</v>
      </c>
      <c r="C28" s="13">
        <f t="shared" si="4"/>
        <v>2.35</v>
      </c>
      <c r="D28" s="13">
        <f t="shared" si="4"/>
        <v>2.34</v>
      </c>
      <c r="E28" s="13">
        <f t="shared" si="4"/>
        <v>2.3199999999999998</v>
      </c>
      <c r="F28" s="13">
        <f t="shared" si="4"/>
        <v>2.2999999999999998</v>
      </c>
      <c r="G28" s="13">
        <f t="shared" si="4"/>
        <v>2.27</v>
      </c>
      <c r="H28" s="13">
        <f t="shared" si="4"/>
        <v>2.2200000000000002</v>
      </c>
      <c r="I28" s="13">
        <f t="shared" si="4"/>
        <v>2.19</v>
      </c>
    </row>
    <row r="29" spans="1:9" x14ac:dyDescent="0.25">
      <c r="A29" s="1"/>
      <c r="B29" s="6">
        <f t="shared" si="3"/>
        <v>2.25</v>
      </c>
      <c r="C29" s="13">
        <f t="shared" si="4"/>
        <v>2.14</v>
      </c>
      <c r="D29" s="13">
        <f t="shared" si="4"/>
        <v>2.13</v>
      </c>
      <c r="E29" s="13">
        <f t="shared" si="4"/>
        <v>2.12</v>
      </c>
      <c r="F29" s="13">
        <f t="shared" si="4"/>
        <v>2.1</v>
      </c>
      <c r="G29" s="13">
        <f t="shared" si="4"/>
        <v>2.08</v>
      </c>
      <c r="H29" s="13">
        <f t="shared" si="4"/>
        <v>2.04</v>
      </c>
      <c r="I29" s="13">
        <f t="shared" si="4"/>
        <v>2.02</v>
      </c>
    </row>
    <row r="30" spans="1:9" x14ac:dyDescent="0.25">
      <c r="A30" s="1"/>
      <c r="B30" s="6">
        <f t="shared" si="3"/>
        <v>2</v>
      </c>
      <c r="C30" s="13">
        <f t="shared" si="4"/>
        <v>1.93</v>
      </c>
      <c r="D30" s="13">
        <f t="shared" si="4"/>
        <v>1.92</v>
      </c>
      <c r="E30" s="13">
        <f t="shared" si="4"/>
        <v>1.91</v>
      </c>
      <c r="F30" s="13">
        <f t="shared" si="4"/>
        <v>1.9</v>
      </c>
      <c r="G30" s="13">
        <f t="shared" si="4"/>
        <v>1.89</v>
      </c>
      <c r="H30" s="13">
        <f t="shared" si="4"/>
        <v>1.86</v>
      </c>
      <c r="I30" s="13">
        <f t="shared" si="4"/>
        <v>1.85</v>
      </c>
    </row>
    <row r="31" spans="1:9" x14ac:dyDescent="0.25">
      <c r="A31" s="1"/>
      <c r="B31" s="6">
        <f t="shared" si="3"/>
        <v>1.75</v>
      </c>
      <c r="C31" s="13">
        <f t="shared" si="4"/>
        <v>1.71</v>
      </c>
      <c r="D31" s="13">
        <f t="shared" si="4"/>
        <v>1.71</v>
      </c>
      <c r="E31" s="13">
        <f t="shared" si="4"/>
        <v>1.71</v>
      </c>
      <c r="F31" s="13">
        <f t="shared" si="4"/>
        <v>1.7</v>
      </c>
      <c r="G31" s="13">
        <f t="shared" si="4"/>
        <v>1.69</v>
      </c>
      <c r="H31" s="13">
        <f t="shared" si="4"/>
        <v>1.68</v>
      </c>
      <c r="I31" s="13">
        <f t="shared" si="4"/>
        <v>1.67</v>
      </c>
    </row>
    <row r="32" spans="1:9" x14ac:dyDescent="0.25">
      <c r="A32" s="1"/>
      <c r="B32" s="6">
        <f t="shared" si="3"/>
        <v>1.5</v>
      </c>
      <c r="C32" s="13">
        <f t="shared" ref="C32:I37" si="5">(ROUND(100*(C$8*C$11+(1-C$8)*$B32),0)/100)</f>
        <v>1.5</v>
      </c>
      <c r="D32" s="13">
        <f t="shared" si="5"/>
        <v>1.5</v>
      </c>
      <c r="E32" s="13">
        <f t="shared" si="5"/>
        <v>1.5</v>
      </c>
      <c r="F32" s="13">
        <f t="shared" si="5"/>
        <v>1.5</v>
      </c>
      <c r="G32" s="13">
        <f t="shared" si="5"/>
        <v>1.5</v>
      </c>
      <c r="H32" s="13">
        <f t="shared" si="5"/>
        <v>1.5</v>
      </c>
      <c r="I32" s="13">
        <f t="shared" si="5"/>
        <v>1.5</v>
      </c>
    </row>
    <row r="33" spans="1:10" x14ac:dyDescent="0.25">
      <c r="A33" s="1"/>
      <c r="B33" s="6">
        <f t="shared" si="3"/>
        <v>1.25</v>
      </c>
      <c r="C33" s="13">
        <f t="shared" si="5"/>
        <v>1.29</v>
      </c>
      <c r="D33" s="13">
        <f t="shared" si="5"/>
        <v>1.29</v>
      </c>
      <c r="E33" s="13">
        <f t="shared" si="5"/>
        <v>1.3</v>
      </c>
      <c r="F33" s="13">
        <f t="shared" si="5"/>
        <v>1.3</v>
      </c>
      <c r="G33" s="13">
        <f t="shared" si="5"/>
        <v>1.31</v>
      </c>
      <c r="H33" s="13">
        <f t="shared" si="5"/>
        <v>1.32</v>
      </c>
      <c r="I33" s="13">
        <f t="shared" si="5"/>
        <v>1.33</v>
      </c>
    </row>
    <row r="34" spans="1:10" x14ac:dyDescent="0.25">
      <c r="A34" s="1"/>
      <c r="B34" s="6">
        <f t="shared" si="3"/>
        <v>1</v>
      </c>
      <c r="C34" s="13">
        <f t="shared" si="5"/>
        <v>1.08</v>
      </c>
      <c r="D34" s="13">
        <f t="shared" si="5"/>
        <v>1.08</v>
      </c>
      <c r="E34" s="13">
        <f t="shared" si="5"/>
        <v>1.0900000000000001</v>
      </c>
      <c r="F34" s="13">
        <f t="shared" si="5"/>
        <v>1.1000000000000001</v>
      </c>
      <c r="G34" s="13">
        <f t="shared" si="5"/>
        <v>1.1200000000000001</v>
      </c>
      <c r="H34" s="13">
        <f t="shared" si="5"/>
        <v>1.1399999999999999</v>
      </c>
      <c r="I34" s="13">
        <f t="shared" si="5"/>
        <v>1.1599999999999999</v>
      </c>
    </row>
    <row r="35" spans="1:10" x14ac:dyDescent="0.25">
      <c r="A35" s="1"/>
      <c r="B35" s="6">
        <f t="shared" si="3"/>
        <v>0.75</v>
      </c>
      <c r="C35" s="13">
        <f t="shared" si="5"/>
        <v>0.86</v>
      </c>
      <c r="D35" s="13">
        <f t="shared" si="5"/>
        <v>0.87</v>
      </c>
      <c r="E35" s="13">
        <f t="shared" si="5"/>
        <v>0.89</v>
      </c>
      <c r="F35" s="13">
        <f t="shared" si="5"/>
        <v>0.9</v>
      </c>
      <c r="G35" s="13">
        <f t="shared" si="5"/>
        <v>0.92</v>
      </c>
      <c r="H35" s="13">
        <f t="shared" si="5"/>
        <v>0.96</v>
      </c>
      <c r="I35" s="13">
        <f t="shared" si="5"/>
        <v>0.98</v>
      </c>
    </row>
    <row r="36" spans="1:10" x14ac:dyDescent="0.25">
      <c r="A36" s="1"/>
      <c r="B36" s="6">
        <f t="shared" si="3"/>
        <v>0.5</v>
      </c>
      <c r="C36" s="13">
        <f t="shared" si="5"/>
        <v>0.65</v>
      </c>
      <c r="D36" s="13">
        <f t="shared" si="5"/>
        <v>0.66</v>
      </c>
      <c r="E36" s="13">
        <f t="shared" si="5"/>
        <v>0.68</v>
      </c>
      <c r="F36" s="13">
        <f t="shared" si="5"/>
        <v>0.7</v>
      </c>
      <c r="G36" s="13">
        <f t="shared" si="5"/>
        <v>0.73</v>
      </c>
      <c r="H36" s="13">
        <f t="shared" si="5"/>
        <v>0.78</v>
      </c>
      <c r="I36" s="13">
        <f t="shared" si="5"/>
        <v>0.81</v>
      </c>
    </row>
    <row r="37" spans="1:10" x14ac:dyDescent="0.25">
      <c r="A37" s="1"/>
      <c r="B37" s="6">
        <f>B36-0.25</f>
        <v>0.25</v>
      </c>
      <c r="C37" s="13">
        <f t="shared" si="5"/>
        <v>0.44</v>
      </c>
      <c r="D37" s="13">
        <f t="shared" si="5"/>
        <v>0.45</v>
      </c>
      <c r="E37" s="13">
        <f t="shared" si="5"/>
        <v>0.48</v>
      </c>
      <c r="F37" s="13">
        <f t="shared" si="5"/>
        <v>0.5</v>
      </c>
      <c r="G37" s="13">
        <f t="shared" si="5"/>
        <v>0.54</v>
      </c>
      <c r="H37" s="13">
        <f t="shared" si="5"/>
        <v>0.6</v>
      </c>
      <c r="I37" s="13">
        <f t="shared" si="5"/>
        <v>0.64</v>
      </c>
    </row>
    <row r="38" spans="1:10" ht="15.75" thickBot="1" x14ac:dyDescent="0.3">
      <c r="A38" s="1"/>
      <c r="B38" s="6"/>
      <c r="C38" s="13"/>
      <c r="D38" s="13"/>
      <c r="E38" s="13"/>
      <c r="F38" s="13"/>
      <c r="G38" s="13"/>
      <c r="H38" s="13"/>
      <c r="I38" s="13"/>
    </row>
    <row r="39" spans="1:10" ht="15.75" thickBot="1" x14ac:dyDescent="0.3">
      <c r="A39" s="23" t="s">
        <v>10</v>
      </c>
      <c r="B39" s="10"/>
      <c r="C39" s="24">
        <f>B12</f>
        <v>6.5</v>
      </c>
      <c r="D39" s="24">
        <f>ROUND(4*VLOOKUP(C39,$B$12:$I$37,2,FALSE),0)/4</f>
        <v>5.75</v>
      </c>
      <c r="E39" s="24">
        <f>ROUND(4*VLOOKUP(D39,$B$12:$I$37,3,FALSE),0)/4</f>
        <v>5</v>
      </c>
      <c r="F39" s="24">
        <f>ROUND(4*VLOOKUP(E39,$B$12:$I$37,4,FALSE),0)/4</f>
        <v>4.25</v>
      </c>
      <c r="G39" s="24">
        <f>ROUND(4*VLOOKUP(F39,$B$12:$I$37,5,FALSE),0)/4</f>
        <v>3.75</v>
      </c>
      <c r="H39" s="24">
        <f>ROUND(4*VLOOKUP(G39,$B$12:$I$37,6,FALSE),0)/4</f>
        <v>3.25</v>
      </c>
      <c r="I39" s="24">
        <f>ROUND(4*VLOOKUP(H39,$B$12:$I$37,7,FALSE),0)/4</f>
        <v>2.75</v>
      </c>
      <c r="J39" s="24">
        <f>ROUND(4*VLOOKUP(I39,$B$12:$I$37,8,FALSE),0)/4</f>
        <v>2.25</v>
      </c>
    </row>
    <row r="40" spans="1:10" x14ac:dyDescent="0.25">
      <c r="G40" s="6"/>
      <c r="H40" s="6"/>
      <c r="I40" s="6"/>
    </row>
    <row r="41" spans="1:10" x14ac:dyDescent="0.25">
      <c r="A41" s="1" t="s">
        <v>12</v>
      </c>
      <c r="G41" s="6"/>
      <c r="H41" s="6"/>
      <c r="I41" s="6"/>
    </row>
    <row r="42" spans="1:10" x14ac:dyDescent="0.25">
      <c r="G42" s="6"/>
      <c r="H42" s="6"/>
      <c r="I42" s="6"/>
    </row>
    <row r="43" spans="1:10" x14ac:dyDescent="0.25">
      <c r="G43" s="6"/>
      <c r="H43" s="6"/>
      <c r="I43" s="6"/>
    </row>
    <row r="44" spans="1:10" x14ac:dyDescent="0.25">
      <c r="A44" s="1"/>
      <c r="B44" s="6"/>
      <c r="C44" s="6"/>
      <c r="D44" s="6"/>
      <c r="E44" s="6"/>
      <c r="F44" s="6"/>
      <c r="G44" s="6"/>
      <c r="H44" s="6"/>
      <c r="I44" s="6"/>
    </row>
    <row r="45" spans="1:10" x14ac:dyDescent="0.25">
      <c r="B45" s="6"/>
      <c r="C45" s="6"/>
      <c r="D45" s="6"/>
      <c r="E45" s="6"/>
      <c r="F45" s="6"/>
      <c r="G45" s="6"/>
      <c r="H45" s="6"/>
      <c r="I45" s="6"/>
    </row>
    <row r="46" spans="1:10" x14ac:dyDescent="0.25">
      <c r="A46" s="1"/>
      <c r="B46" s="6"/>
      <c r="C46" s="6"/>
      <c r="D46" s="6"/>
      <c r="E46" s="6"/>
      <c r="F46" s="6"/>
      <c r="G46" s="6"/>
      <c r="H46" s="6"/>
      <c r="I46" s="6"/>
    </row>
    <row r="47" spans="1:10" x14ac:dyDescent="0.25">
      <c r="A47" s="1"/>
      <c r="B47" s="6"/>
      <c r="C47" s="6"/>
      <c r="D47" s="6"/>
      <c r="E47" s="6"/>
      <c r="F47" s="6"/>
      <c r="G47" s="6"/>
      <c r="H47" s="6"/>
      <c r="I47" s="6"/>
    </row>
    <row r="48" spans="1:10" x14ac:dyDescent="0.25">
      <c r="A48" s="1"/>
      <c r="B48" s="6"/>
      <c r="C48" s="6"/>
      <c r="D48" s="6"/>
      <c r="E48" s="6"/>
      <c r="F48" s="6"/>
      <c r="G48" s="6"/>
      <c r="H48" s="6"/>
      <c r="I48" s="6"/>
    </row>
    <row r="49" spans="1:9" x14ac:dyDescent="0.25">
      <c r="A49" s="1"/>
      <c r="B49" s="6"/>
      <c r="C49" s="6"/>
      <c r="D49" s="6"/>
      <c r="E49" s="6"/>
      <c r="F49" s="6"/>
      <c r="G49" s="6"/>
      <c r="H49" s="6"/>
      <c r="I49" s="6"/>
    </row>
    <row r="50" spans="1:9" x14ac:dyDescent="0.25">
      <c r="A50" s="1"/>
      <c r="B50" s="6"/>
      <c r="C50" s="6"/>
      <c r="D50" s="6"/>
      <c r="E50" s="6"/>
      <c r="F50" s="6"/>
      <c r="G50" s="6"/>
      <c r="H50" s="6"/>
      <c r="I50" s="6"/>
    </row>
    <row r="51" spans="1:9" x14ac:dyDescent="0.25">
      <c r="A51" s="1"/>
      <c r="B51" s="6"/>
      <c r="C51" s="6"/>
      <c r="D51" s="6"/>
      <c r="E51" s="6"/>
      <c r="F51" s="6"/>
      <c r="G51" s="6"/>
      <c r="H51" s="6"/>
      <c r="I51" s="6"/>
    </row>
    <row r="52" spans="1:9" x14ac:dyDescent="0.25">
      <c r="A52" s="1"/>
      <c r="B52" s="6"/>
      <c r="C52" s="6"/>
      <c r="D52" s="6"/>
      <c r="E52" s="6"/>
      <c r="F52" s="6"/>
      <c r="G52" s="6"/>
      <c r="H52" s="6"/>
      <c r="I52" s="6"/>
    </row>
    <row r="53" spans="1:9" x14ac:dyDescent="0.25">
      <c r="A53" s="1"/>
      <c r="B53" s="6"/>
      <c r="C53" s="6"/>
      <c r="D53" s="6"/>
      <c r="E53" s="6"/>
      <c r="F53" s="6"/>
      <c r="G53" s="6"/>
      <c r="H53" s="6"/>
      <c r="I53" s="6"/>
    </row>
  </sheetData>
  <mergeCells count="1">
    <mergeCell ref="C10:I10"/>
  </mergeCells>
  <pageMargins left="0.7" right="0.7" top="0.75" bottom="0.75" header="0.3" footer="0.3"/>
  <pageSetup scale="78" orientation="landscape"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49"/>
  <sheetViews>
    <sheetView workbookViewId="0"/>
  </sheetViews>
  <sheetFormatPr defaultRowHeight="15" x14ac:dyDescent="0.25"/>
  <cols>
    <col min="1" max="1" width="37.42578125" bestFit="1" customWidth="1"/>
    <col min="2" max="2" width="19.140625" bestFit="1" customWidth="1"/>
  </cols>
  <sheetData>
    <row r="1" spans="1:10" x14ac:dyDescent="0.25">
      <c r="A1" s="1" t="s">
        <v>19</v>
      </c>
      <c r="B1" s="5" t="s">
        <v>0</v>
      </c>
      <c r="C1" s="1">
        <v>1</v>
      </c>
      <c r="D1" s="1">
        <v>2</v>
      </c>
      <c r="E1" s="1">
        <v>3</v>
      </c>
      <c r="F1" s="1">
        <v>4</v>
      </c>
      <c r="G1" s="1">
        <v>5</v>
      </c>
      <c r="H1" s="1">
        <v>6</v>
      </c>
      <c r="I1" s="1">
        <v>7</v>
      </c>
    </row>
    <row r="2" spans="1:10" x14ac:dyDescent="0.25">
      <c r="A2" s="1" t="s">
        <v>20</v>
      </c>
      <c r="B2" s="5" t="s">
        <v>1</v>
      </c>
      <c r="C2" s="1">
        <v>3.4</v>
      </c>
      <c r="D2" s="1">
        <v>3.1</v>
      </c>
      <c r="E2" s="1">
        <v>2.8</v>
      </c>
      <c r="F2" s="1">
        <v>2.5</v>
      </c>
      <c r="G2" s="1">
        <v>2.2000000000000002</v>
      </c>
      <c r="H2" s="1">
        <v>1.8</v>
      </c>
      <c r="I2" s="1">
        <v>1.6</v>
      </c>
    </row>
    <row r="3" spans="1:10" x14ac:dyDescent="0.25">
      <c r="A3" s="11" t="s">
        <v>9</v>
      </c>
      <c r="B3" s="5" t="s">
        <v>2</v>
      </c>
      <c r="C3" s="20">
        <f>ROUND(1/(2*C2)*100,0)/100</f>
        <v>0.15</v>
      </c>
      <c r="D3" s="20">
        <f t="shared" ref="D3:I3" si="0">ROUND(1/(2*D2)*100,0)/100</f>
        <v>0.16</v>
      </c>
      <c r="E3" s="7">
        <f t="shared" si="0"/>
        <v>0.18</v>
      </c>
      <c r="F3" s="7">
        <f t="shared" si="0"/>
        <v>0.2</v>
      </c>
      <c r="G3" s="7">
        <f t="shared" si="0"/>
        <v>0.23</v>
      </c>
      <c r="H3" s="7">
        <f t="shared" si="0"/>
        <v>0.28000000000000003</v>
      </c>
      <c r="I3" s="7">
        <f t="shared" si="0"/>
        <v>0.31</v>
      </c>
      <c r="J3" t="s">
        <v>4</v>
      </c>
    </row>
    <row r="4" spans="1:10" x14ac:dyDescent="0.25">
      <c r="A4" s="15"/>
      <c r="B4" s="16"/>
      <c r="C4" s="52"/>
      <c r="D4" s="52"/>
      <c r="E4" s="52"/>
      <c r="F4" s="52"/>
      <c r="G4" s="52"/>
      <c r="H4" s="52"/>
      <c r="I4" s="52"/>
      <c r="J4" s="17"/>
    </row>
    <row r="5" spans="1:10" x14ac:dyDescent="0.25">
      <c r="A5" s="15"/>
      <c r="B5" s="16"/>
      <c r="C5" s="19"/>
      <c r="D5" s="19"/>
      <c r="E5" s="19"/>
      <c r="F5" s="19"/>
      <c r="G5" s="19"/>
      <c r="H5" s="19"/>
      <c r="I5" s="19"/>
      <c r="J5" s="17"/>
    </row>
    <row r="6" spans="1:10" x14ac:dyDescent="0.25">
      <c r="A6" s="15"/>
      <c r="B6" s="16"/>
      <c r="C6" s="29" t="s">
        <v>29</v>
      </c>
      <c r="D6" s="19"/>
      <c r="E6" s="19"/>
      <c r="F6" s="19"/>
      <c r="G6" s="19"/>
      <c r="H6" s="19"/>
      <c r="I6" s="19"/>
      <c r="J6" s="17"/>
    </row>
    <row r="7" spans="1:10" x14ac:dyDescent="0.25">
      <c r="A7" s="15" t="s">
        <v>30</v>
      </c>
      <c r="B7" s="30">
        <v>0</v>
      </c>
      <c r="C7" s="30">
        <v>1</v>
      </c>
      <c r="D7" s="30">
        <v>2</v>
      </c>
      <c r="E7" s="30">
        <v>3</v>
      </c>
      <c r="F7" s="30">
        <v>4</v>
      </c>
      <c r="G7" s="30">
        <v>5</v>
      </c>
      <c r="H7" s="30">
        <v>6</v>
      </c>
      <c r="I7" s="30">
        <v>7</v>
      </c>
      <c r="J7" s="17"/>
    </row>
    <row r="8" spans="1:10" x14ac:dyDescent="0.25">
      <c r="A8" s="28" t="s">
        <v>21</v>
      </c>
      <c r="B8" s="43">
        <v>100</v>
      </c>
      <c r="C8" s="43">
        <f>B8*(1-C3)</f>
        <v>85</v>
      </c>
      <c r="D8" s="43">
        <f>C8*(1-D$3)</f>
        <v>71.399999999999991</v>
      </c>
      <c r="E8" s="43">
        <f t="shared" ref="E8:I8" si="1">D8*(1-E$3)</f>
        <v>58.547999999999995</v>
      </c>
      <c r="F8" s="43">
        <f t="shared" si="1"/>
        <v>46.8384</v>
      </c>
      <c r="G8" s="43">
        <f t="shared" si="1"/>
        <v>36.065567999999999</v>
      </c>
      <c r="H8" s="43">
        <f t="shared" si="1"/>
        <v>25.967208959999997</v>
      </c>
      <c r="I8" s="43">
        <f t="shared" si="1"/>
        <v>17.917374182399996</v>
      </c>
      <c r="J8" s="17"/>
    </row>
    <row r="9" spans="1:10" x14ac:dyDescent="0.25">
      <c r="A9" s="28" t="s">
        <v>22</v>
      </c>
      <c r="B9" s="43"/>
      <c r="C9" s="43">
        <f>B8*C$3</f>
        <v>15</v>
      </c>
      <c r="D9" s="43">
        <f>C9*(1-D$3)</f>
        <v>12.6</v>
      </c>
      <c r="E9" s="43">
        <f t="shared" ref="E9:E10" si="2">D9*(1-E$3)</f>
        <v>10.332000000000001</v>
      </c>
      <c r="F9" s="43">
        <f t="shared" ref="F9:I9" si="3">E9*(1-F$3)</f>
        <v>8.2656000000000009</v>
      </c>
      <c r="G9" s="43">
        <f t="shared" si="3"/>
        <v>6.3645120000000013</v>
      </c>
      <c r="H9" s="43">
        <f t="shared" si="3"/>
        <v>4.5824486400000009</v>
      </c>
      <c r="I9" s="43">
        <f t="shared" si="3"/>
        <v>3.1618895616000002</v>
      </c>
      <c r="J9" s="17"/>
    </row>
    <row r="10" spans="1:10" x14ac:dyDescent="0.25">
      <c r="A10" s="28" t="s">
        <v>23</v>
      </c>
      <c r="B10" s="43"/>
      <c r="C10" s="43"/>
      <c r="D10" s="43">
        <f>100-D9-D8</f>
        <v>16.000000000000014</v>
      </c>
      <c r="E10" s="43">
        <f t="shared" si="2"/>
        <v>13.120000000000013</v>
      </c>
      <c r="F10" s="43">
        <f t="shared" ref="F10:I11" si="4">E10*(1-F$3)</f>
        <v>10.496000000000011</v>
      </c>
      <c r="G10" s="43">
        <f t="shared" si="4"/>
        <v>8.0819200000000091</v>
      </c>
      <c r="H10" s="43">
        <f t="shared" si="4"/>
        <v>5.8189824000000065</v>
      </c>
      <c r="I10" s="43">
        <f t="shared" si="4"/>
        <v>4.0150978560000041</v>
      </c>
      <c r="J10" s="17"/>
    </row>
    <row r="11" spans="1:10" x14ac:dyDescent="0.25">
      <c r="A11" s="28" t="s">
        <v>24</v>
      </c>
      <c r="B11" s="43"/>
      <c r="C11" s="43"/>
      <c r="D11" s="43"/>
      <c r="E11" s="43">
        <v>18</v>
      </c>
      <c r="F11" s="43">
        <f t="shared" si="4"/>
        <v>14.4</v>
      </c>
      <c r="G11" s="43">
        <f t="shared" ref="G11:I11" si="5">F11*(1-G$3)</f>
        <v>11.088000000000001</v>
      </c>
      <c r="H11" s="43">
        <f t="shared" si="5"/>
        <v>7.9833600000000002</v>
      </c>
      <c r="I11" s="43">
        <f t="shared" si="5"/>
        <v>5.5085183999999998</v>
      </c>
      <c r="J11" s="17"/>
    </row>
    <row r="12" spans="1:10" x14ac:dyDescent="0.25">
      <c r="A12" s="28" t="s">
        <v>25</v>
      </c>
      <c r="B12" s="43"/>
      <c r="C12" s="43"/>
      <c r="D12" s="43"/>
      <c r="E12" s="43"/>
      <c r="F12" s="43">
        <v>20</v>
      </c>
      <c r="G12" s="43">
        <f t="shared" ref="G12:I12" si="6">F12*(1-G$3)</f>
        <v>15.4</v>
      </c>
      <c r="H12" s="43">
        <f t="shared" si="6"/>
        <v>11.087999999999999</v>
      </c>
      <c r="I12" s="43">
        <f t="shared" si="6"/>
        <v>7.6507199999999989</v>
      </c>
      <c r="J12" s="17"/>
    </row>
    <row r="13" spans="1:10" x14ac:dyDescent="0.25">
      <c r="A13" s="28" t="s">
        <v>26</v>
      </c>
      <c r="B13" s="43"/>
      <c r="C13" s="43"/>
      <c r="D13" s="43"/>
      <c r="E13" s="43"/>
      <c r="F13" s="43"/>
      <c r="G13" s="43">
        <v>23</v>
      </c>
      <c r="H13" s="43">
        <f t="shared" ref="H13:I13" si="7">G13*(1-H$3)</f>
        <v>16.559999999999999</v>
      </c>
      <c r="I13" s="43">
        <f t="shared" si="7"/>
        <v>11.426399999999997</v>
      </c>
      <c r="J13" s="17"/>
    </row>
    <row r="14" spans="1:10" x14ac:dyDescent="0.25">
      <c r="A14" s="28" t="s">
        <v>27</v>
      </c>
      <c r="B14" s="43"/>
      <c r="C14" s="43"/>
      <c r="D14" s="43"/>
      <c r="E14" s="43"/>
      <c r="F14" s="43"/>
      <c r="G14" s="43"/>
      <c r="H14" s="43">
        <v>28</v>
      </c>
      <c r="I14" s="43">
        <f t="shared" ref="I14" si="8">H14*(1-I$3)</f>
        <v>19.32</v>
      </c>
      <c r="J14" s="17"/>
    </row>
    <row r="15" spans="1:10" x14ac:dyDescent="0.25">
      <c r="A15" s="28" t="s">
        <v>28</v>
      </c>
      <c r="B15" s="43"/>
      <c r="C15" s="43"/>
      <c r="D15" s="43"/>
      <c r="E15" s="43"/>
      <c r="F15" s="43"/>
      <c r="G15" s="43"/>
      <c r="H15" s="43"/>
      <c r="I15" s="43">
        <v>31</v>
      </c>
      <c r="J15" s="17"/>
    </row>
    <row r="16" spans="1:10" x14ac:dyDescent="0.25">
      <c r="A16" s="15"/>
      <c r="B16" s="42"/>
      <c r="C16" s="42"/>
      <c r="D16" s="42"/>
      <c r="E16" s="42"/>
      <c r="F16" s="42"/>
      <c r="G16" s="42"/>
      <c r="H16" s="42"/>
      <c r="I16" s="42"/>
      <c r="J16" s="17"/>
    </row>
    <row r="17" spans="1:10" x14ac:dyDescent="0.25">
      <c r="A17" s="15"/>
      <c r="B17" s="42">
        <f t="shared" ref="B17:H17" si="9">SUM(B8:B15)</f>
        <v>100</v>
      </c>
      <c r="C17" s="42">
        <f t="shared" si="9"/>
        <v>100</v>
      </c>
      <c r="D17" s="42">
        <f t="shared" si="9"/>
        <v>100</v>
      </c>
      <c r="E17" s="42">
        <f t="shared" si="9"/>
        <v>100.00000000000001</v>
      </c>
      <c r="F17" s="42">
        <f t="shared" si="9"/>
        <v>100.00000000000001</v>
      </c>
      <c r="G17" s="42">
        <f t="shared" si="9"/>
        <v>100.00000000000001</v>
      </c>
      <c r="H17" s="42">
        <f t="shared" si="9"/>
        <v>100</v>
      </c>
      <c r="I17" s="42">
        <f>SUM(I8:I15)</f>
        <v>100</v>
      </c>
      <c r="J17" s="17"/>
    </row>
    <row r="18" spans="1:10" x14ac:dyDescent="0.25">
      <c r="A18" s="15"/>
      <c r="B18" s="14"/>
      <c r="C18" s="14"/>
      <c r="D18" s="14"/>
      <c r="E18" s="14"/>
      <c r="F18" s="14"/>
      <c r="G18" s="14"/>
      <c r="H18" s="14"/>
      <c r="I18" s="14"/>
      <c r="J18" s="17"/>
    </row>
    <row r="19" spans="1:10" x14ac:dyDescent="0.25">
      <c r="A19" s="15"/>
      <c r="B19" s="14"/>
      <c r="C19" s="14"/>
      <c r="D19" s="14"/>
      <c r="E19" s="14"/>
      <c r="F19" s="14"/>
      <c r="G19" s="14"/>
      <c r="H19" s="14"/>
      <c r="I19" s="14"/>
      <c r="J19" s="17"/>
    </row>
    <row r="20" spans="1:10" x14ac:dyDescent="0.25">
      <c r="A20" s="15"/>
      <c r="B20" s="14"/>
      <c r="C20" s="14"/>
      <c r="D20" s="14"/>
      <c r="E20" s="14"/>
      <c r="F20" s="14"/>
      <c r="G20" s="14"/>
      <c r="H20" s="14"/>
      <c r="I20" s="14"/>
      <c r="J20" s="17"/>
    </row>
    <row r="21" spans="1:10" x14ac:dyDescent="0.25">
      <c r="A21" s="15"/>
      <c r="B21" s="14"/>
      <c r="C21" s="14"/>
      <c r="D21" s="14"/>
      <c r="E21" s="14"/>
      <c r="F21" s="14"/>
      <c r="G21" s="14"/>
      <c r="H21" s="14"/>
      <c r="I21" s="14"/>
      <c r="J21" s="17"/>
    </row>
    <row r="22" spans="1:10" x14ac:dyDescent="0.25">
      <c r="A22" s="15"/>
      <c r="B22" s="14"/>
      <c r="C22" s="14"/>
      <c r="D22" s="14"/>
      <c r="E22" s="14"/>
      <c r="F22" s="14"/>
      <c r="G22" s="14"/>
      <c r="H22" s="14"/>
      <c r="I22" s="14"/>
      <c r="J22" s="17"/>
    </row>
    <row r="23" spans="1:10" x14ac:dyDescent="0.25">
      <c r="A23" s="15"/>
      <c r="B23" s="14"/>
      <c r="C23" s="14"/>
      <c r="D23" s="14"/>
      <c r="E23" s="14"/>
      <c r="F23" s="14"/>
      <c r="G23" s="14"/>
      <c r="H23" s="14"/>
      <c r="I23" s="14"/>
      <c r="J23" s="17"/>
    </row>
    <row r="24" spans="1:10" x14ac:dyDescent="0.25">
      <c r="A24" s="15"/>
      <c r="B24" s="14"/>
      <c r="C24" s="14"/>
      <c r="D24" s="14"/>
      <c r="E24" s="14"/>
      <c r="F24" s="14"/>
      <c r="G24" s="14"/>
      <c r="H24" s="14"/>
      <c r="I24" s="14"/>
      <c r="J24" s="17"/>
    </row>
    <row r="25" spans="1:10" x14ac:dyDescent="0.25">
      <c r="A25" s="15"/>
      <c r="B25" s="14"/>
      <c r="C25" s="14"/>
      <c r="D25" s="14"/>
      <c r="E25" s="14"/>
      <c r="F25" s="14"/>
      <c r="G25" s="14"/>
      <c r="H25" s="14"/>
      <c r="I25" s="14"/>
      <c r="J25" s="17"/>
    </row>
    <row r="26" spans="1:10" x14ac:dyDescent="0.25">
      <c r="A26" s="15"/>
      <c r="B26" s="14"/>
      <c r="C26" s="14"/>
      <c r="D26" s="14"/>
      <c r="E26" s="14"/>
      <c r="F26" s="14"/>
      <c r="G26" s="14"/>
      <c r="H26" s="14"/>
      <c r="I26" s="14"/>
      <c r="J26" s="17"/>
    </row>
    <row r="27" spans="1:10" x14ac:dyDescent="0.25">
      <c r="A27" s="15"/>
      <c r="B27" s="14"/>
      <c r="C27" s="14"/>
      <c r="D27" s="14"/>
      <c r="E27" s="14"/>
      <c r="F27" s="14"/>
      <c r="G27" s="14"/>
      <c r="H27" s="14"/>
      <c r="I27" s="14"/>
      <c r="J27" s="17"/>
    </row>
    <row r="28" spans="1:10" x14ac:dyDescent="0.25">
      <c r="A28" s="15"/>
      <c r="B28" s="14"/>
      <c r="C28" s="14"/>
      <c r="D28" s="14"/>
      <c r="E28" s="14"/>
      <c r="F28" s="14"/>
      <c r="G28" s="14"/>
      <c r="H28" s="14"/>
      <c r="I28" s="14"/>
      <c r="J28" s="17"/>
    </row>
    <row r="29" spans="1:10" x14ac:dyDescent="0.25">
      <c r="A29" s="15"/>
      <c r="B29" s="14"/>
      <c r="C29" s="14"/>
      <c r="D29" s="14"/>
      <c r="E29" s="14"/>
      <c r="F29" s="14"/>
      <c r="G29" s="14"/>
      <c r="H29" s="14"/>
      <c r="I29" s="14"/>
      <c r="J29" s="17"/>
    </row>
    <row r="30" spans="1:10" x14ac:dyDescent="0.25">
      <c r="A30" s="15"/>
      <c r="B30" s="14"/>
      <c r="C30" s="14"/>
      <c r="D30" s="14"/>
      <c r="E30" s="14"/>
      <c r="F30" s="14"/>
      <c r="G30" s="14"/>
      <c r="H30" s="14"/>
      <c r="I30" s="14"/>
      <c r="J30" s="17"/>
    </row>
    <row r="31" spans="1:10" x14ac:dyDescent="0.25">
      <c r="A31" s="15"/>
      <c r="B31" s="14"/>
      <c r="C31" s="14"/>
      <c r="D31" s="14"/>
      <c r="E31" s="14"/>
      <c r="F31" s="14"/>
      <c r="G31" s="14"/>
      <c r="H31" s="14"/>
      <c r="I31" s="14"/>
      <c r="J31" s="17"/>
    </row>
    <row r="32" spans="1:10" x14ac:dyDescent="0.25">
      <c r="A32" s="15"/>
      <c r="B32" s="14"/>
      <c r="C32" s="14"/>
      <c r="D32" s="14"/>
      <c r="E32" s="14"/>
      <c r="F32" s="14"/>
      <c r="G32" s="14"/>
      <c r="H32" s="14"/>
      <c r="I32" s="14"/>
      <c r="J32" s="17"/>
    </row>
    <row r="33" spans="1:10" x14ac:dyDescent="0.25">
      <c r="A33" s="15"/>
      <c r="B33" s="14"/>
      <c r="C33" s="14"/>
      <c r="D33" s="14"/>
      <c r="E33" s="14"/>
      <c r="F33" s="14"/>
      <c r="G33" s="14"/>
      <c r="H33" s="14"/>
      <c r="I33" s="14"/>
      <c r="J33" s="17"/>
    </row>
    <row r="34" spans="1:10" x14ac:dyDescent="0.25">
      <c r="A34" s="15"/>
      <c r="B34" s="14"/>
      <c r="C34" s="14"/>
      <c r="D34" s="14"/>
      <c r="E34" s="14"/>
      <c r="F34" s="14"/>
      <c r="G34" s="14"/>
      <c r="H34" s="14"/>
      <c r="I34" s="14"/>
      <c r="J34" s="17"/>
    </row>
    <row r="35" spans="1:10" x14ac:dyDescent="0.25">
      <c r="A35" s="18"/>
      <c r="B35" s="12"/>
      <c r="C35" s="12"/>
      <c r="D35" s="12"/>
      <c r="E35" s="12"/>
      <c r="F35" s="12"/>
      <c r="G35" s="12"/>
      <c r="H35" s="12"/>
      <c r="I35" s="12"/>
      <c r="J35" s="12"/>
    </row>
    <row r="36" spans="1:10" x14ac:dyDescent="0.25">
      <c r="A36" s="15"/>
      <c r="B36" s="14"/>
      <c r="C36" s="14"/>
      <c r="D36" s="14"/>
      <c r="E36" s="14"/>
      <c r="F36" s="14"/>
      <c r="G36" s="14"/>
      <c r="H36" s="14"/>
      <c r="I36" s="14"/>
      <c r="J36" s="17"/>
    </row>
    <row r="37" spans="1:10" x14ac:dyDescent="0.25">
      <c r="A37" s="15"/>
      <c r="B37" s="14"/>
      <c r="C37" s="14"/>
      <c r="D37" s="14"/>
      <c r="E37" s="14"/>
      <c r="F37" s="14"/>
      <c r="G37" s="14"/>
      <c r="H37" s="14"/>
      <c r="I37" s="14"/>
      <c r="J37" s="17"/>
    </row>
    <row r="38" spans="1:10" x14ac:dyDescent="0.25">
      <c r="A38" s="15"/>
      <c r="B38" s="14"/>
      <c r="C38" s="14"/>
      <c r="D38" s="14"/>
      <c r="E38" s="14"/>
      <c r="F38" s="14"/>
      <c r="G38" s="14"/>
      <c r="H38" s="14"/>
      <c r="I38" s="14"/>
      <c r="J38" s="17"/>
    </row>
    <row r="39" spans="1:10" x14ac:dyDescent="0.25">
      <c r="A39" s="15"/>
      <c r="B39" s="14"/>
      <c r="C39" s="14"/>
      <c r="D39" s="14"/>
      <c r="E39" s="14"/>
      <c r="F39" s="14"/>
      <c r="G39" s="14"/>
      <c r="H39" s="14"/>
      <c r="I39" s="14"/>
      <c r="J39" s="17"/>
    </row>
    <row r="40" spans="1:10" x14ac:dyDescent="0.25">
      <c r="A40" s="15"/>
      <c r="B40" s="14"/>
      <c r="C40" s="14"/>
      <c r="D40" s="14"/>
      <c r="E40" s="14"/>
      <c r="F40" s="14"/>
      <c r="G40" s="14"/>
      <c r="H40" s="14"/>
      <c r="I40" s="14"/>
      <c r="J40" s="17"/>
    </row>
    <row r="41" spans="1:10" x14ac:dyDescent="0.25">
      <c r="A41" s="1"/>
      <c r="B41" s="6"/>
      <c r="C41" s="6"/>
      <c r="D41" s="6"/>
      <c r="E41" s="6"/>
      <c r="F41" s="6"/>
      <c r="G41" s="6"/>
      <c r="H41" s="6"/>
      <c r="I41" s="6"/>
    </row>
    <row r="42" spans="1:10" x14ac:dyDescent="0.25">
      <c r="A42" s="1"/>
      <c r="B42" s="6"/>
      <c r="C42" s="6"/>
      <c r="D42" s="6"/>
      <c r="E42" s="6"/>
      <c r="F42" s="6"/>
      <c r="G42" s="6"/>
      <c r="H42" s="6"/>
      <c r="I42" s="6"/>
    </row>
    <row r="43" spans="1:10" x14ac:dyDescent="0.25">
      <c r="A43" s="1"/>
      <c r="B43" s="6"/>
      <c r="C43" s="6"/>
      <c r="D43" s="6"/>
      <c r="E43" s="6"/>
      <c r="F43" s="6"/>
      <c r="G43" s="6"/>
      <c r="H43" s="6"/>
      <c r="I43" s="6"/>
    </row>
    <row r="44" spans="1:10" x14ac:dyDescent="0.25">
      <c r="A44" s="1"/>
      <c r="B44" s="6"/>
      <c r="C44" s="6"/>
      <c r="D44" s="6"/>
      <c r="E44" s="6"/>
      <c r="F44" s="6"/>
      <c r="G44" s="6"/>
      <c r="H44" s="6"/>
      <c r="I44" s="6"/>
    </row>
    <row r="45" spans="1:10" x14ac:dyDescent="0.25">
      <c r="A45" s="1"/>
      <c r="B45" s="6"/>
      <c r="C45" s="6"/>
      <c r="D45" s="6"/>
      <c r="E45" s="6"/>
      <c r="F45" s="6"/>
      <c r="G45" s="6"/>
      <c r="H45" s="6"/>
      <c r="I45" s="6"/>
    </row>
    <row r="46" spans="1:10" x14ac:dyDescent="0.25">
      <c r="A46" s="1"/>
      <c r="B46" s="6"/>
      <c r="C46" s="6"/>
      <c r="D46" s="6"/>
      <c r="E46" s="6"/>
      <c r="F46" s="6"/>
      <c r="G46" s="6"/>
      <c r="H46" s="6"/>
      <c r="I46" s="6"/>
    </row>
    <row r="47" spans="1:10" x14ac:dyDescent="0.25">
      <c r="A47" s="1"/>
      <c r="B47" s="6"/>
      <c r="C47" s="6"/>
      <c r="D47" s="6"/>
      <c r="E47" s="6"/>
      <c r="F47" s="6"/>
      <c r="G47" s="6"/>
      <c r="H47" s="6"/>
      <c r="I47" s="6"/>
    </row>
    <row r="48" spans="1:10" x14ac:dyDescent="0.25">
      <c r="A48" s="1"/>
      <c r="B48" s="6"/>
      <c r="C48" s="6"/>
      <c r="D48" s="6"/>
      <c r="E48" s="6"/>
      <c r="F48" s="6"/>
      <c r="G48" s="6"/>
      <c r="H48" s="6"/>
      <c r="I48" s="6"/>
    </row>
    <row r="49" spans="1:9" x14ac:dyDescent="0.25">
      <c r="A49" s="1"/>
      <c r="B49" s="6"/>
      <c r="C49" s="6"/>
      <c r="D49" s="6"/>
      <c r="E49" s="6"/>
      <c r="F49" s="6"/>
      <c r="G49" s="6"/>
      <c r="H49" s="6"/>
      <c r="I49" s="6"/>
    </row>
  </sheetData>
  <mergeCells count="1">
    <mergeCell ref="C4:I4"/>
  </mergeCells>
  <pageMargins left="0.7" right="0.7" top="0.75" bottom="0.75" header="0.3" footer="0.3"/>
  <pageSetup scale="88"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Background</vt:lpstr>
      <vt:lpstr>IYM Trial</vt:lpstr>
      <vt:lpstr>Renewal Strategy - Base</vt:lpstr>
      <vt:lpstr>Spike</vt:lpstr>
      <vt:lpstr>Slow up</vt:lpstr>
      <vt:lpstr>Slow down</vt:lpstr>
      <vt:lpstr>Asset rollover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Rudolph</dc:creator>
  <cp:lastModifiedBy>Barbara</cp:lastModifiedBy>
  <cp:lastPrinted>2019-04-22T20:46:19Z</cp:lastPrinted>
  <dcterms:created xsi:type="dcterms:W3CDTF">2018-06-06T02:33:13Z</dcterms:created>
  <dcterms:modified xsi:type="dcterms:W3CDTF">2019-05-01T18:13:21Z</dcterms:modified>
</cp:coreProperties>
</file>