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GH 201-U/"/>
    </mc:Choice>
  </mc:AlternateContent>
  <xr:revisionPtr revIDLastSave="3" documentId="8_{ACE35D99-B290-4719-AE20-7AA8C6177DBF}" xr6:coauthVersionLast="47" xr6:coauthVersionMax="47" xr10:uidLastSave="{5797C67C-9EB6-4CCA-A39B-018AD75E1410}"/>
  <bookViews>
    <workbookView xWindow="-96" yWindow="0" windowWidth="11712" windowHeight="12336" xr2:uid="{BA5BF470-FB0D-4790-94FB-9C914014EE4A}"/>
  </bookViews>
  <sheets>
    <sheet name="Solution for Q1" sheetId="106" r:id="rId1"/>
    <sheet name="Solution for Q2 (b)(i)" sheetId="107" r:id="rId2"/>
    <sheet name="Q6(c), (d)" sheetId="109" r:id="rId3"/>
    <sheet name="4(c)" sheetId="108" r:id="rId4"/>
  </sheet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localSheetId="1" hidden="1">#REF!</definedName>
    <definedName name="__123Graph_AChart1" hidden="1">#REF!</definedName>
    <definedName name="__123Graph_ACurrent" localSheetId="1" hidden="1">#REF!</definedName>
    <definedName name="__123Graph_ACurrent" hidden="1">#REF!</definedName>
    <definedName name="__123Graph_B" hidden="1">#REF!</definedName>
    <definedName name="__123Graph_BChart1" localSheetId="1" hidden="1">#REF!</definedName>
    <definedName name="__123Graph_BChart1" hidden="1">#REF!</definedName>
    <definedName name="__123Graph_BCurrent" localSheetId="1" hidden="1">#REF!</definedName>
    <definedName name="__123Graph_BCurrent" hidden="1">#REF!</definedName>
    <definedName name="__123Graph_C" hidden="1">#REF!</definedName>
    <definedName name="__123Graph_CChart1" localSheetId="1" hidden="1">#REF!</definedName>
    <definedName name="__123Graph_CChart1" hidden="1">#REF!</definedName>
    <definedName name="__123Graph_CCurrent" localSheetId="1" hidden="1">#REF!</definedName>
    <definedName name="__123Graph_CCurrent" hidden="1">#REF!</definedName>
    <definedName name="__123Graph_D" hidden="1">#REF!</definedName>
    <definedName name="__123Graph_DChart1" localSheetId="1" hidden="1">#REF!</definedName>
    <definedName name="__123Graph_DChart1" hidden="1">#REF!</definedName>
    <definedName name="__123Graph_DCurrent" localSheetId="1" hidden="1">#REF!</definedName>
    <definedName name="__123Graph_DCurrent" hidden="1">#REF!</definedName>
    <definedName name="__123Graph_E" hidden="1">#REF!</definedName>
    <definedName name="__123Graph_EChart1" localSheetId="1" hidden="1">#REF!</definedName>
    <definedName name="__123Graph_EChart1" hidden="1">#REF!</definedName>
    <definedName name="__123Graph_ECurrent" localSheetId="1" hidden="1">#REF!</definedName>
    <definedName name="__123Graph_ECurrent" hidden="1">#REF!</definedName>
    <definedName name="__123Graph_F" hidden="1">#REF!</definedName>
    <definedName name="__123Graph_FChart1" localSheetId="1" hidden="1">#REF!</definedName>
    <definedName name="__123Graph_FChart1" hidden="1">#REF!</definedName>
    <definedName name="__123Graph_FCurrent" localSheetId="1" hidden="1">#REF!</definedName>
    <definedName name="__123Graph_FCurrent" hidden="1">#REF!</definedName>
    <definedName name="__123Graph_X" hidden="1">#REF!</definedName>
    <definedName name="__CPD012" localSheetId="1">#REF!</definedName>
    <definedName name="__CPD012">#REF!</definedName>
    <definedName name="__CPD013">#REF!</definedName>
    <definedName name="__PGF1" localSheetId="1">#REF!</definedName>
    <definedName name="__PGF1">#REF!</definedName>
    <definedName name="__PGF2" localSheetId="1">#REF!</definedName>
    <definedName name="__PGF2">#REF!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 localSheetId="1">#REF!</definedName>
    <definedName name="_3ULT_TERM_RATES">#REF!</definedName>
    <definedName name="_4ULT_TERM_RATES" localSheetId="1">#REF!</definedName>
    <definedName name="_4ULT_TERM_RATES">#REF!</definedName>
    <definedName name="_C1A">#REF!</definedName>
    <definedName name="_C4B2" localSheetId="1">#REF!</definedName>
    <definedName name="_C4B2">#REF!</definedName>
    <definedName name="_CPD012" localSheetId="1">#REF!</definedName>
    <definedName name="_CPD012">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 localSheetId="1">#REF!</definedName>
    <definedName name="_new1">#REF!</definedName>
    <definedName name="_Order1" hidden="1">255</definedName>
    <definedName name="_Order2" hidden="1">255</definedName>
    <definedName name="_P1">#REF!</definedName>
    <definedName name="_PGF1" localSheetId="1">#REF!</definedName>
    <definedName name="_PGF1">#REF!</definedName>
    <definedName name="_PGF2" localSheetId="1">#REF!</definedName>
    <definedName name="_PGF2">#REF!</definedName>
    <definedName name="_PGG1" localSheetId="1">#REF!</definedName>
    <definedName name="_PGG1">#REF!</definedName>
    <definedName name="_PGG2" localSheetId="1">#REF!</definedName>
    <definedName name="_PGG2">#REF!</definedName>
    <definedName name="_PGJ1" localSheetId="1">#REF!</definedName>
    <definedName name="_PGJ1">#REF!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 localSheetId="1">#REF!</definedName>
    <definedName name="A4B2">#REF!</definedName>
    <definedName name="aaa">#REF!</definedName>
    <definedName name="acct_size">#REF!</definedName>
    <definedName name="acctlisdt">#REF!</definedName>
    <definedName name="acctlist" localSheetId="1">#REF!</definedName>
    <definedName name="acctlist">#REF!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 localSheetId="1">#REF!</definedName>
    <definedName name="AdjustmentPMPMs">#REF!</definedName>
    <definedName name="AdjustWellcare" localSheetId="1">#REF!</definedName>
    <definedName name="AdjustWellcare">#REF!</definedName>
    <definedName name="AGESEX">#REF!</definedName>
    <definedName name="AGSXFLAG" localSheetId="1">#REF!</definedName>
    <definedName name="AGSXFLAG">#REF!</definedName>
    <definedName name="ALEX" localSheetId="1">#REF!</definedName>
    <definedName name="ALEX">#REF!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 localSheetId="1">#REF!</definedName>
    <definedName name="AllocSheets">#REF!</definedName>
    <definedName name="AllwdPMPM" localSheetId="1">#REF!</definedName>
    <definedName name="AllwdPMPM">#REF!</definedName>
    <definedName name="AnnDate" localSheetId="1">#REF!</definedName>
    <definedName name="AnnDate">#REF!</definedName>
    <definedName name="aPLagPrint_Buttons" localSheetId="1">Paid #REF!</definedName>
    <definedName name="aPLagPrint_Buttons">Paid #REF!</definedName>
    <definedName name="aRLagPrint_Buttons" localSheetId="1">Receipt #REF!</definedName>
    <definedName name="aRLagPrint_Buttons">Receipt #REF!</definedName>
    <definedName name="asd" localSheetId="1" hidden="1">#REF!</definedName>
    <definedName name="asd" hidden="1">#REF!</definedName>
    <definedName name="asda" localSheetId="1" hidden="1">#REF!</definedName>
    <definedName name="asda" hidden="1">#REF!</definedName>
    <definedName name="asdad" localSheetId="1">#REF!</definedName>
    <definedName name="asdad">#REF!</definedName>
    <definedName name="asdasd" localSheetId="1">#REF!</definedName>
    <definedName name="asdasd">#REF!</definedName>
    <definedName name="asdf" localSheetId="1">#REF!</definedName>
    <definedName name="asdf">#REF!</definedName>
    <definedName name="asdgf">#REF!</definedName>
    <definedName name="ASO">#REF!</definedName>
    <definedName name="AssociationAdj" localSheetId="1">#REF!</definedName>
    <definedName name="AssociationAdj">#REF!</definedName>
    <definedName name="Assumed_LR" localSheetId="1">#REF!</definedName>
    <definedName name="Assumed_LR">#REF!</definedName>
    <definedName name="ATRIUS_ALL">#REF!</definedName>
    <definedName name="AtriusMembers" localSheetId="1">#REF!</definedName>
    <definedName name="AtriusMembers">#REF!</definedName>
    <definedName name="autoExcelStatus">#REF!</definedName>
    <definedName name="AverageFees" localSheetId="1">#REF!</definedName>
    <definedName name="AverageFees">#REF!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 localSheetId="1">#REF!</definedName>
    <definedName name="base_Year">#REF!</definedName>
    <definedName name="BaseCapMMS" localSheetId="1">#REF!</definedName>
    <definedName name="BaseCapMMS">#REF!</definedName>
    <definedName name="BaseIPClaims" localSheetId="1">#REF!</definedName>
    <definedName name="BaseIPClaims">#REF!</definedName>
    <definedName name="BaseNonCapMMS" localSheetId="1">#REF!</definedName>
    <definedName name="BaseNonCapMMS">#REF!</definedName>
    <definedName name="BaseOPClaims" localSheetId="1">#REF!</definedName>
    <definedName name="BaseOPClaims">#REF!</definedName>
    <definedName name="BaseOVClaims" localSheetId="1">#REF!</definedName>
    <definedName name="BaseOVClaims">#REF!</definedName>
    <definedName name="BaseRxClaims" localSheetId="1">#REF!</definedName>
    <definedName name="BaseRxClaims">#REF!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 localSheetId="1">#REF!</definedName>
    <definedName name="BOC">#REF!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 localSheetId="1">#REF!</definedName>
    <definedName name="BTCat">#REF!</definedName>
    <definedName name="BTLApplied" localSheetId="1">#REF!</definedName>
    <definedName name="BTLApplied">#REF!</definedName>
    <definedName name="BTLClaimsPMPM">#REF!</definedName>
    <definedName name="Budget_Member_Months_ASO">#REF!</definedName>
    <definedName name="Budget_Member_Months_Risk">#REF!</definedName>
    <definedName name="BudgetAdjustments" localSheetId="1">#REF!</definedName>
    <definedName name="BudgetAdjustments">#REF!</definedName>
    <definedName name="BudgetBTLClaims" localSheetId="1">#REF!</definedName>
    <definedName name="BudgetBTLClaims">#REF!</definedName>
    <definedName name="BudgetClaims" localSheetId="1">#REF!</definedName>
    <definedName name="BudgetClaims">#REF!</definedName>
    <definedName name="BudgetPMPMs" localSheetId="1">#REF!</definedName>
    <definedName name="BudgetPMPMs">#REF!</definedName>
    <definedName name="BudgetPremInc" localSheetId="1">#REF!</definedName>
    <definedName name="BudgetPremInc">#REF!</definedName>
    <definedName name="BudgetYear" localSheetId="1">#REF!</definedName>
    <definedName name="BudgetYear">#REF!</definedName>
    <definedName name="BudgetYearCapMMS" localSheetId="1">#REF!</definedName>
    <definedName name="BudgetYearCapMMS">#REF!</definedName>
    <definedName name="BudgetYearIPClaims" localSheetId="1">#REF!</definedName>
    <definedName name="BudgetYearIPClaims">#REF!</definedName>
    <definedName name="BudgetYearNonCapMMS" localSheetId="1">#REF!</definedName>
    <definedName name="BudgetYearNonCapMMS">#REF!</definedName>
    <definedName name="BudgetYearOPClaims" localSheetId="1">#REF!</definedName>
    <definedName name="BudgetYearOPClaims">#REF!</definedName>
    <definedName name="BudgetYearOVClaims" localSheetId="1">#REF!</definedName>
    <definedName name="BudgetYearOVClaims">#REF!</definedName>
    <definedName name="BudgetYearRxClaims" localSheetId="1">#REF!</definedName>
    <definedName name="BudgetYearRxClaims">#REF!</definedName>
    <definedName name="BuzzWeb_Benefit_Policy_Type">#REF!</definedName>
    <definedName name="BuzzWeb_BOC_ID">#REF!</definedName>
    <definedName name="BuzzWeb_BOC_ID_FMHP">#REF!</definedName>
    <definedName name="BuzzWeb_Config_BP_Types" localSheetId="1">#REF!</definedName>
    <definedName name="BuzzWeb_Config_BP_Types">#REF!</definedName>
    <definedName name="BuzzWeb_Config_Four_Tier_Rx_Brochures" localSheetId="1">#REF!</definedName>
    <definedName name="BuzzWeb_Config_Four_Tier_Rx_Brochures">#REF!</definedName>
    <definedName name="BuzzWeb_Config_Four_Tier_Rx_Brochures_Filename" localSheetId="1">#REF!</definedName>
    <definedName name="BuzzWeb_Config_Four_Tier_Rx_Brochures_Filename">#REF!</definedName>
    <definedName name="BuzzWeb_Config_Handbooks_FI" localSheetId="1">#REF!</definedName>
    <definedName name="BuzzWeb_Config_Handbooks_FI">#REF!</definedName>
    <definedName name="BuzzWeb_Config_Handbooks_FI_Filename" localSheetId="1">#REF!</definedName>
    <definedName name="BuzzWeb_Config_Handbooks_FI_Filename">#REF!</definedName>
    <definedName name="BuzzWeb_Config_Handbooks_SI" localSheetId="1">#REF!</definedName>
    <definedName name="BuzzWeb_Config_Handbooks_SI">#REF!</definedName>
    <definedName name="BuzzWeb_Config_Handbooks_SI_Filename" localSheetId="1">#REF!</definedName>
    <definedName name="BuzzWeb_Config_Handbooks_SI_Filename">#REF!</definedName>
    <definedName name="BuzzWeb_Config_PCGs" localSheetId="1">#REF!</definedName>
    <definedName name="BuzzWeb_Config_PCGs">#REF!</definedName>
    <definedName name="BuzzWeb_Config_PCGs_Filename" localSheetId="1">#REF!</definedName>
    <definedName name="BuzzWeb_Config_PCGs_Filename">#REF!</definedName>
    <definedName name="BuzzWeb_Config_Rx_Brochures" localSheetId="1">#REF!</definedName>
    <definedName name="BuzzWeb_Config_Rx_Brochures">#REF!</definedName>
    <definedName name="BuzzWeb_Config_Rx_Brochures_Filename" localSheetId="1">#REF!</definedName>
    <definedName name="BuzzWeb_Config_Rx_Brochures_Filename">#REF!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 localSheetId="1">#REF!</definedName>
    <definedName name="CapDashboard">#REF!</definedName>
    <definedName name="Capitation" localSheetId="1">#REF!</definedName>
    <definedName name="Capitation">#REF!</definedName>
    <definedName name="Category" localSheetId="1">#REF!</definedName>
    <definedName name="Category">#REF!</definedName>
    <definedName name="catlisdt" localSheetId="1">#REF!</definedName>
    <definedName name="catlisdt">#REF!</definedName>
    <definedName name="catlist" localSheetId="1">#REF!</definedName>
    <definedName name="catlist">#REF!</definedName>
    <definedName name="catlistn">#REF!</definedName>
    <definedName name="catlistx">#REF!</definedName>
    <definedName name="Caveats1" localSheetId="1">#REF!</definedName>
    <definedName name="Caveats1">#REF!</definedName>
    <definedName name="Caveats2" localSheetId="1">#REF!</definedName>
    <definedName name="Caveats2">#REF!</definedName>
    <definedName name="Caveats3" localSheetId="1">#REF!</definedName>
    <definedName name="Caveats3">#REF!</definedName>
    <definedName name="Caveats4" localSheetId="1">#REF!</definedName>
    <definedName name="Caveats4">#REF!</definedName>
    <definedName name="cbtest" localSheetId="1">#REF!</definedName>
    <definedName name="cbtest">#REF!</definedName>
    <definedName name="CCC">#REF!</definedName>
    <definedName name="ccmstr" localSheetId="1">#REF!</definedName>
    <definedName name="ccmstr">#REF!</definedName>
    <definedName name="CF" localSheetId="1">#REF!</definedName>
    <definedName name="CF">#REF!</definedName>
    <definedName name="CFINPATH" localSheetId="1">#REF!</definedName>
    <definedName name="CFINPATH">#REF!</definedName>
    <definedName name="CFINRAD" localSheetId="1">#REF!</definedName>
    <definedName name="CFINRAD">#REF!</definedName>
    <definedName name="ChargeSheets" localSheetId="1">#REF!</definedName>
    <definedName name="ChargeSheets">#REF!</definedName>
    <definedName name="chart2labels" localSheetId="1">#REF!,#REF!</definedName>
    <definedName name="chart2labels">#REF!,#REF!</definedName>
    <definedName name="CHECKSTUFF">#REF!</definedName>
    <definedName name="ChiroGate" localSheetId="1">#REF!</definedName>
    <definedName name="ChiroGate">#REF!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localSheetId="1" hidden="1">#REF!</definedName>
    <definedName name="cindy" hidden="1">#REF!</definedName>
    <definedName name="City" localSheetId="1">#REF!</definedName>
    <definedName name="City">#REF!</definedName>
    <definedName name="CLAIMSDATA">#REF!</definedName>
    <definedName name="classes">#REF!</definedName>
    <definedName name="classesn">#REF!</definedName>
    <definedName name="Clm_summary2">#REF!</definedName>
    <definedName name="CM" localSheetId="1">#REF!</definedName>
    <definedName name="CM">#REF!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 localSheetId="1">#REF!</definedName>
    <definedName name="Contractual4aList">#REF!</definedName>
    <definedName name="Contractual4aMHNumber" localSheetId="1">#REF!</definedName>
    <definedName name="Contractual4aMHNumber">#REF!</definedName>
    <definedName name="Contractual4aSANumber" localSheetId="1">#REF!</definedName>
    <definedName name="Contractual4aSANumber">#REF!</definedName>
    <definedName name="Contractual4bExams" localSheetId="1">#REF!</definedName>
    <definedName name="Contractual4bExams">#REF!</definedName>
    <definedName name="Contractual4bExamsNumber" localSheetId="1">#REF!</definedName>
    <definedName name="Contractual4bExamsNumber">#REF!</definedName>
    <definedName name="Contractual4bHardwareNumber" localSheetId="1">#REF!</definedName>
    <definedName name="Contractual4bHardwareNumber">#REF!</definedName>
    <definedName name="Contractual4bList" localSheetId="1">#REF!</definedName>
    <definedName name="Contractual4bList">#REF!</definedName>
    <definedName name="Contractual4eList" localSheetId="1">#REF!</definedName>
    <definedName name="Contractual4eList">#REF!</definedName>
    <definedName name="Contractual4eNumber" localSheetId="1">#REF!</definedName>
    <definedName name="Contractual4eNumber">#REF!</definedName>
    <definedName name="costlookup">#REF!</definedName>
    <definedName name="CostMix" localSheetId="1">#REF!</definedName>
    <definedName name="CostMix">#REF!</definedName>
    <definedName name="countfilter3">#REF!</definedName>
    <definedName name="CPD_DETAIL_OON" localSheetId="1">#REF!</definedName>
    <definedName name="CPD_DETAIL_OON">#REF!</definedName>
    <definedName name="CPDList" localSheetId="1">#REF!</definedName>
    <definedName name="CPDList">#REF!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 localSheetId="1">#REF!</definedName>
    <definedName name="CurrentMO">#REF!</definedName>
    <definedName name="CurrentMonth" localSheetId="1">#REF!</definedName>
    <definedName name="CurrentMonth">#REF!</definedName>
    <definedName name="CurrentMonth1" localSheetId="1">#REF!</definedName>
    <definedName name="CurrentMonth1">#REF!</definedName>
    <definedName name="currentrecord">#REF!</definedName>
    <definedName name="d" localSheetId="1">#REF!</definedName>
    <definedName name="d">#REF!</definedName>
    <definedName name="D_dent_size">#REF!</definedName>
    <definedName name="D_MedSupp">#REF!</definedName>
    <definedName name="data">#REF!</definedName>
    <definedName name="_xlnm.Database">#REF!</definedName>
    <definedName name="dd" localSheetId="1">#REF!</definedName>
    <definedName name="dd">#REF!</definedName>
    <definedName name="ddd" hidden="1">#REF!</definedName>
    <definedName name="dddd" localSheetId="1">#REF!</definedName>
    <definedName name="dddd">#REF!</definedName>
    <definedName name="dddddd" localSheetId="1">#REF!</definedName>
    <definedName name="dddddd">#REF!</definedName>
    <definedName name="Ded_Types" localSheetId="1">#REF!</definedName>
    <definedName name="Ded_Types">#REF!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 localSheetId="1">OFFSET(#REF!,6,0,COUNTA(#REF!)-2,1)</definedName>
    <definedName name="DEL_ID">OFFSET(#REF!,6,0,COUNTA(#REF!)-2,1)</definedName>
    <definedName name="DeloittePMPM">#REF!</definedName>
    <definedName name="DeloittePMPMBE">#REF!</definedName>
    <definedName name="DemogList" localSheetId="1">#REF!</definedName>
    <definedName name="DemogList">#REF!</definedName>
    <definedName name="DemogNumber" localSheetId="1">#REF!</definedName>
    <definedName name="DemogNumber">#REF!</definedName>
    <definedName name="DEMOGRAPHICS" localSheetId="1">#REF!</definedName>
    <definedName name="DEMOGRAPHICS">#REF!</definedName>
    <definedName name="DemogValue" localSheetId="1">#REF!</definedName>
    <definedName name="DemogValue">#REF!</definedName>
    <definedName name="DENTALRIDERS" localSheetId="1">#REF!</definedName>
    <definedName name="DENTALRIDERS">#REF!</definedName>
    <definedName name="dept" localSheetId="1">#REF!</definedName>
    <definedName name="dept">#REF!</definedName>
    <definedName name="deptlist" localSheetId="1">#REF!</definedName>
    <definedName name="deptlist">#REF!</definedName>
    <definedName name="deptlistn">#REF!</definedName>
    <definedName name="descriptions">#REF!</definedName>
    <definedName name="driver">#REF!</definedName>
    <definedName name="drivers">#REF!</definedName>
    <definedName name="DRUGFACTORS" localSheetId="1">#REF!</definedName>
    <definedName name="DRUGFACTORS">#REF!</definedName>
    <definedName name="DRUGFACTORSCOMPASS" localSheetId="1">#REF!</definedName>
    <definedName name="DRUGFACTORSCOMPASS">#REF!</definedName>
    <definedName name="DRUGList" localSheetId="1">#REF!</definedName>
    <definedName name="DRUGList">#REF!</definedName>
    <definedName name="DRUGLISTCOMPASS" localSheetId="1">#REF!</definedName>
    <definedName name="DRUGLISTCOMPASS">#REF!</definedName>
    <definedName name="dyna_rnge_orig_data_0" localSheetId="1">OFFSET(#REF!,#REF!-1,0,#REF!,1)</definedName>
    <definedName name="dyna_rnge_orig_data_0">OFFSET(#REF!,#REF!-1,0,#REF!,1)</definedName>
    <definedName name="dyna_rnge_orig_data_1" localSheetId="1">OFFSET(#REF!,#REF!-1,0,#REF!,1)</definedName>
    <definedName name="dyna_rnge_orig_data_1">OFFSET(#REF!,#REF!-1,0,#REF!,1)</definedName>
    <definedName name="dyna_rnge_orig_data_2" localSheetId="1">OFFSET(#REF!,0,0,#REF!,1)</definedName>
    <definedName name="dyna_rnge_orig_data_2">OFFSET(#REF!,0,0,#REF!,1)</definedName>
    <definedName name="dyna_rnge_orig_data_4" localSheetId="1">OFFSET(#REF!,#REF!-1,#REF!-1,#REF!,#REF!)</definedName>
    <definedName name="dyna_rnge_orig_data_4">OFFSET(#REF!,#REF!-1,#REF!-1,#REF!,#REF!)</definedName>
    <definedName name="dyna_rnge_start_cell" localSheetId="1">OFFSET(#REF!,#REF!-1,0,#REF!,1)</definedName>
    <definedName name="dyna_rnge_start_cell">OFFSET(#REF!,#REF!-1,0,#REF!,1)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 localSheetId="1">OFFSET(#REF!,0,0,#REF!-1,1)</definedName>
    <definedName name="dyna_rnge_work_data6_0">OFFSET(#REF!,0,0,#REF!-1,1)</definedName>
    <definedName name="dyna_rnge_work_data6_1" localSheetId="1">OFFSET(#REF!,0,0,#REF!,3)</definedName>
    <definedName name="dyna_rnge_work_data6_1">OFFSET(#REF!,0,0,#REF!,3)</definedName>
    <definedName name="dyna_rnge_work_data6_10" localSheetId="1">OFFSET(#REF!,0,0,#REF!-1,1)</definedName>
    <definedName name="dyna_rnge_work_data6_10">OFFSET(#REF!,0,0,#REF!-1,1)</definedName>
    <definedName name="dyna_rnge_work_data6_11" localSheetId="1">OFFSET(#REF!,0,0,#REF!-1,1)</definedName>
    <definedName name="dyna_rnge_work_data6_11">OFFSET(#REF!,0,0,#REF!-1,1)</definedName>
    <definedName name="dyna_rnge_work_data6_12" localSheetId="1">OFFSET(#REF!,0,0,#REF!-1,41)</definedName>
    <definedName name="dyna_rnge_work_data6_12">OFFSET(#REF!,0,0,#REF!-1,41)</definedName>
    <definedName name="dyna_rnge_work_data6_13" localSheetId="1">OFFSET(#REF!,0,0,#REF!-1,1)</definedName>
    <definedName name="dyna_rnge_work_data6_13">OFFSET(#REF!,0,0,#REF!-1,1)</definedName>
    <definedName name="dyna_rnge_work_data6_14" localSheetId="1">OFFSET(#REF!,0,0,#REF!-1,1)</definedName>
    <definedName name="dyna_rnge_work_data6_14">OFFSET(#REF!,0,0,#REF!-1,1)</definedName>
    <definedName name="dyna_rnge_work_data6_15" localSheetId="1">OFFSET(#REF!,0,0,#REF!-#REF! - 1,1)</definedName>
    <definedName name="dyna_rnge_work_data6_15">OFFSET(#REF!,0,0,#REF!-#REF! - 1,1)</definedName>
    <definedName name="dyna_rnge_work_data6_16" localSheetId="1">OFFSET(#REF!,0,0,#REF!-1,1)</definedName>
    <definedName name="dyna_rnge_work_data6_16">OFFSET(#REF!,0,0,#REF!-1,1)</definedName>
    <definedName name="dyna_rnge_work_data6_2" localSheetId="1">OFFSET(#REF!,0,0,#REF! - 1,1)</definedName>
    <definedName name="dyna_rnge_work_data6_2">OFFSET(#REF!,0,0,#REF! - 1,1)</definedName>
    <definedName name="dyna_rnge_work_data6_3" localSheetId="1">OFFSET(#REF!,0,0,#REF! - 1,1)</definedName>
    <definedName name="dyna_rnge_work_data6_3">OFFSET(#REF!,0,0,#REF! - 1,1)</definedName>
    <definedName name="dyna_rnge_work_data6_4" localSheetId="1">OFFSET(#REF!,0,0,#REF!,#REF! + 4)</definedName>
    <definedName name="dyna_rnge_work_data6_4">OFFSET(#REF!,0,0,#REF!,#REF! + 4)</definedName>
    <definedName name="dyna_rnge_work_data6_5" localSheetId="1">OFFSET(#REF!,0,0,#REF! - 1,1)</definedName>
    <definedName name="dyna_rnge_work_data6_5">OFFSET(#REF!,0,0,#REF! - 1,1)</definedName>
    <definedName name="dyna_rnge_work_data6_6" localSheetId="1">OFFSET(#REF!,0,0,#REF! - 1,1)</definedName>
    <definedName name="dyna_rnge_work_data6_6">OFFSET(#REF!,0,0,#REF! - 1,1)</definedName>
    <definedName name="dyna_rnge_work_data6_7" localSheetId="1">OFFSET(#REF!,0,0, 5,#REF! )</definedName>
    <definedName name="dyna_rnge_work_data6_7">OFFSET(#REF!,0,0, 5,#REF! )</definedName>
    <definedName name="dyna_rnge_work_data6_8" localSheetId="1">OFFSET(#REF!,0,0,#REF!-1,1)</definedName>
    <definedName name="dyna_rnge_work_data6_8">OFFSET(#REF!,0,0,#REF!-1,1)</definedName>
    <definedName name="dyna_rnge_work_data6_9" localSheetId="1">OFFSET(#REF!,0,0,#REF!-1,1)</definedName>
    <definedName name="dyna_rnge_work_data6_9">OFFSET(#REF!,0,0,#REF!-1,1)</definedName>
    <definedName name="e" localSheetId="1">#REF!</definedName>
    <definedName name="e">#REF!</definedName>
    <definedName name="eg" localSheetId="1">#REF!</definedName>
    <definedName name="eg">#REF!</definedName>
    <definedName name="EnrollDetTotSubs" localSheetId="1">#REF!</definedName>
    <definedName name="EnrollDetTotSubs">#REF!</definedName>
    <definedName name="ERF_Directory" localSheetId="1">#REF!</definedName>
    <definedName name="ERF_Directory">#REF!</definedName>
    <definedName name="ERFNBMMSColOff" localSheetId="1">#REF!</definedName>
    <definedName name="ERFNBMMSColOff">#REF!</definedName>
    <definedName name="ERFNBMMSRowOff" localSheetId="1">#REF!</definedName>
    <definedName name="ERFNBMMSRowOff">#REF!</definedName>
    <definedName name="ERFNBPremColOff" localSheetId="1">#REF!</definedName>
    <definedName name="ERFNBPremColOff">#REF!</definedName>
    <definedName name="ERFNBPremRowOff" localSheetId="1">#REF!</definedName>
    <definedName name="ERFNBPremRowOff">#REF!</definedName>
    <definedName name="ERFNBTab" localSheetId="1">#REF!</definedName>
    <definedName name="ERFNBTab">#REF!</definedName>
    <definedName name="ERFProd1NewInd" localSheetId="1">#REF!</definedName>
    <definedName name="ERFProd1NewInd">#REF!</definedName>
    <definedName name="ERFProd1OldInd" localSheetId="1">#REF!</definedName>
    <definedName name="ERFProd1OldInd">#REF!</definedName>
    <definedName name="ERFProd2NewInd" localSheetId="1">#REF!</definedName>
    <definedName name="ERFProd2NewInd">#REF!</definedName>
    <definedName name="ERFProd2OldInd" localSheetId="1">#REF!</definedName>
    <definedName name="ERFProd2OldInd">#REF!</definedName>
    <definedName name="ERFProd3NewInd" localSheetId="1">#REF!</definedName>
    <definedName name="ERFProd3NewInd">#REF!</definedName>
    <definedName name="ERFProd3OldInd" localSheetId="1">#REF!</definedName>
    <definedName name="ERFProd3OldInd">#REF!</definedName>
    <definedName name="ERFProd4NewInd" localSheetId="1">#REF!</definedName>
    <definedName name="ERFProd4NewInd">#REF!</definedName>
    <definedName name="ERFProd4OldInd" localSheetId="1">#REF!</definedName>
    <definedName name="ERFProd4OldInd">#REF!</definedName>
    <definedName name="ERFRNWMMSColOff" localSheetId="1">#REF!</definedName>
    <definedName name="ERFRNWMMSColOff">#REF!</definedName>
    <definedName name="ERFRNWMMSRowOff" localSheetId="1">#REF!</definedName>
    <definedName name="ERFRNWMMSRowOff">#REF!</definedName>
    <definedName name="ERFRNWPremColOff" localSheetId="1">#REF!</definedName>
    <definedName name="ERFRNWPremColOff">#REF!</definedName>
    <definedName name="ERFRNWPremRowOff" localSheetId="1">#REF!</definedName>
    <definedName name="ERFRNWPremRowOff">#REF!</definedName>
    <definedName name="ERFRNWTab" localSheetId="1">#REF!</definedName>
    <definedName name="ERFRNWTab">#REF!</definedName>
    <definedName name="ERFRowMatch1" localSheetId="1">#REF!</definedName>
    <definedName name="ERFRowMatch1">#REF!</definedName>
    <definedName name="ERFRowMatch2" localSheetId="1">#REF!</definedName>
    <definedName name="ERFRowMatch2">#REF!</definedName>
    <definedName name="ert" localSheetId="1">#REF!</definedName>
    <definedName name="ert">#REF!</definedName>
    <definedName name="Escalation_Level" localSheetId="1">#REF!</definedName>
    <definedName name="Escalation_Level">#REF!</definedName>
    <definedName name="esummary">#REF!</definedName>
    <definedName name="ExamsChildrenOnly" localSheetId="1">#REF!</definedName>
    <definedName name="ExamsChildrenOnly">#REF!</definedName>
    <definedName name="Excess_rate" comment="EFF Oct 2014" localSheetId="1">#REF!</definedName>
    <definedName name="Excess_rate" comment="EFF Oct 2014">#REF!</definedName>
    <definedName name="ExcludeMailOrder" localSheetId="1">#REF!</definedName>
    <definedName name="ExcludeMailOrder">#REF!</definedName>
    <definedName name="EXCLUDETAB">#REF!</definedName>
    <definedName name="Exess_2_rate" localSheetId="1">#REF!</definedName>
    <definedName name="Exess_2_rate">#REF!</definedName>
    <definedName name="expcat" localSheetId="1">#REF!</definedName>
    <definedName name="expcat">#REF!</definedName>
    <definedName name="EXPORT_2003">#REF!</definedName>
    <definedName name="f" localSheetId="1">#REF!</definedName>
    <definedName name="f">#REF!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 localSheetId="1">#REF!</definedName>
    <definedName name="F1MMSColOff">#REF!</definedName>
    <definedName name="F1MMSRowOff" localSheetId="1">#REF!</definedName>
    <definedName name="F1MMSRowOff">#REF!</definedName>
    <definedName name="F1PremColOff" localSheetId="1">#REF!</definedName>
    <definedName name="F1PremColOff">#REF!</definedName>
    <definedName name="F1PremRowOff" localSheetId="1">#REF!</definedName>
    <definedName name="F1PremRowOff">#REF!</definedName>
    <definedName name="fe" localSheetId="1">#REF!</definedName>
    <definedName name="fe">#REF!</definedName>
    <definedName name="fh">#REF!</definedName>
    <definedName name="FilterCriteria">#REF!</definedName>
    <definedName name="FilterCriteria2">#REF!</definedName>
    <definedName name="FilterInfoRange" localSheetId="1">#REF!</definedName>
    <definedName name="FilterInfoRange">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 localSheetId="1">#REF!</definedName>
    <definedName name="FilterList2">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 localSheetId="1">#REF!</definedName>
    <definedName name="FinalCaveats1">#REF!</definedName>
    <definedName name="FinalCaveats2" localSheetId="1">#REF!</definedName>
    <definedName name="FinalCaveats2">#REF!</definedName>
    <definedName name="FinalCaveats3" localSheetId="1">#REF!</definedName>
    <definedName name="FinalCaveats3">#REF!</definedName>
    <definedName name="FinalCaveats4" localSheetId="1">#REF!</definedName>
    <definedName name="FinalCaveats4">#REF!</definedName>
    <definedName name="FirstMonth" localSheetId="1">#REF!</definedName>
    <definedName name="FirstMonth">#REF!</definedName>
    <definedName name="FirstYearRNW" localSheetId="1">#REF!</definedName>
    <definedName name="FirstYearRNW">#REF!</definedName>
    <definedName name="FixedMLRs" localSheetId="1">#REF!</definedName>
    <definedName name="FixedMLRs">#REF!</definedName>
    <definedName name="for_UCL_Summary_201505" localSheetId="1">for UCL Summary #REF!</definedName>
    <definedName name="for_UCL_Summary_201505">for UCL Summary #REF!</definedName>
    <definedName name="FORDOWNLOAD">#REF!</definedName>
    <definedName name="ForeAdjustments" localSheetId="1">#REF!</definedName>
    <definedName name="ForeAdjustments">#REF!</definedName>
    <definedName name="ForeBTLClaims" localSheetId="1">#REF!</definedName>
    <definedName name="ForeBTLClaims">#REF!</definedName>
    <definedName name="Forecast_renewal">#REF!</definedName>
    <definedName name="ForeClaims" localSheetId="1">#REF!</definedName>
    <definedName name="ForeClaims">#REF!</definedName>
    <definedName name="ForePMPMs" localSheetId="1">#REF!</definedName>
    <definedName name="ForePMPMs">#REF!</definedName>
    <definedName name="ForeYear" localSheetId="1">#REF!</definedName>
    <definedName name="ForeYear">#REF!</definedName>
    <definedName name="ForeYearCapMMS" localSheetId="1">#REF!</definedName>
    <definedName name="ForeYearCapMMS">#REF!</definedName>
    <definedName name="ForeYearIPClaims" localSheetId="1">#REF!</definedName>
    <definedName name="ForeYearIPClaims">#REF!</definedName>
    <definedName name="ForeYearNonCapMMS" localSheetId="1">#REF!</definedName>
    <definedName name="ForeYearNonCapMMS">#REF!</definedName>
    <definedName name="ForeYearOPClaims" localSheetId="1">#REF!</definedName>
    <definedName name="ForeYearOPClaims">#REF!</definedName>
    <definedName name="ForeYearOVClaims" localSheetId="1">#REF!</definedName>
    <definedName name="ForeYearOVClaims">#REF!</definedName>
    <definedName name="ForeYearRxClaims" localSheetId="1">#REF!</definedName>
    <definedName name="ForeYearRxClaims">#REF!</definedName>
    <definedName name="formula_for_mnths" localSheetId="1">((YEAR(#REF!)-2000)-1)*12 + MONTH(#REF!)</definedName>
    <definedName name="formula_for_mnths">((YEAR(#REF!)-2000)-1)*12 + MONTH(#REF!)</definedName>
    <definedName name="FreqSheets" localSheetId="1">#REF!</definedName>
    <definedName name="FreqSheets">#REF!</definedName>
    <definedName name="FROM_SAS">#REF!</definedName>
    <definedName name="FSENdwnld">#REF!</definedName>
    <definedName name="funding" localSheetId="1">#REF!</definedName>
    <definedName name="funding">#REF!</definedName>
    <definedName name="FYB_Date" localSheetId="1">#REF!</definedName>
    <definedName name="FYB_Date">#REF!</definedName>
    <definedName name="FYE_Date" localSheetId="1">#REF!</definedName>
    <definedName name="FYE_Date">#REF!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 localSheetId="1">#REF!</definedName>
    <definedName name="GenericDispensingPts">#REF!</definedName>
    <definedName name="Graph" localSheetId="1" hidden="1">#REF!</definedName>
    <definedName name="Graph" hidden="1">#REF!</definedName>
    <definedName name="graphobs" localSheetId="1">OFFSET(#REF!,0,19,#REF!,1)</definedName>
    <definedName name="graphobs">OFFSET(#REF!,0,19,#REF!,1)</definedName>
    <definedName name="graphq" localSheetId="1">OFFSET(#REF!,0,21,#REF!,1)</definedName>
    <definedName name="graphq">OFFSET(#REF!,0,21,#REF!,1)</definedName>
    <definedName name="Group3" localSheetId="1">#REF!</definedName>
    <definedName name="Group3">#REF!</definedName>
    <definedName name="Group4" localSheetId="1">#REF!</definedName>
    <definedName name="Group4">#REF!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 localSheetId="1">#REF!</definedName>
    <definedName name="h">#REF!</definedName>
    <definedName name="H_Audit" localSheetId="1">Paid #REF!</definedName>
    <definedName name="H_Audit">Paid #REF!</definedName>
    <definedName name="H_Cum_PL" localSheetId="1">Paid #REF!</definedName>
    <definedName name="H_Cum_PL">Paid #REF!</definedName>
    <definedName name="H_Cum_RL" localSheetId="1">Receipt #REF!</definedName>
    <definedName name="H_Cum_RL">Receipt #REF!</definedName>
    <definedName name="H_DIFF" localSheetId="1">CURR MO - PREV #REF!</definedName>
    <definedName name="H_DIFF">CURR MO - PREV #REF!</definedName>
    <definedName name="H_Factor_PL" localSheetId="1">Paid #REF!</definedName>
    <definedName name="H_Factor_PL">Paid #REF!</definedName>
    <definedName name="H_Factor_RL" localSheetId="1">Receipt #REF!</definedName>
    <definedName name="H_Factor_RL">Receipt #REF!</definedName>
    <definedName name="H_Incremental_PL" localSheetId="1">Paid #REF!</definedName>
    <definedName name="H_Incremental_PL">Paid #REF!</definedName>
    <definedName name="H_Incremental_RL" localSheetId="1">Receipt #REF!</definedName>
    <definedName name="H_Incremental_RL">Receipt #REF!</definedName>
    <definedName name="H_Projection_PL" localSheetId="1">Paid #REF!</definedName>
    <definedName name="H_Projection_PL">Paid #REF!</definedName>
    <definedName name="H_Projection_RL" localSheetId="1">Receipt #REF!</definedName>
    <definedName name="H_Projection_RL">Receipt #REF!</definedName>
    <definedName name="hcitotc">#REF!</definedName>
    <definedName name="hcitotc3">#REF!</definedName>
    <definedName name="hcototc">#REF!</definedName>
    <definedName name="hcototc3">#REF!</definedName>
    <definedName name="HDHP1" localSheetId="1">#REF!</definedName>
    <definedName name="HDHP1">#REF!</definedName>
    <definedName name="HDHP2" localSheetId="1">#REF!</definedName>
    <definedName name="HDHP2">#REF!</definedName>
    <definedName name="HDHP3" localSheetId="1">#REF!</definedName>
    <definedName name="HDHP3">#REF!</definedName>
    <definedName name="HDHP4" localSheetId="1">#REF!</definedName>
    <definedName name="HDHP4">#REF!</definedName>
    <definedName name="HearingChildrenOnly" localSheetId="1">#REF!</definedName>
    <definedName name="HearingChildrenOnly">#REF!</definedName>
    <definedName name="hebtotc">#REF!</definedName>
    <definedName name="hebtotc3">#REF!</definedName>
    <definedName name="HIPCopayPerAdmit" localSheetId="1">#REF!</definedName>
    <definedName name="HIPCopayPerAdmit">#REF!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 localSheetId="1">#REF!</definedName>
    <definedName name="InChiro">#REF!</definedName>
    <definedName name="IncludeMailOrder" localSheetId="1">#REF!</definedName>
    <definedName name="IncludeMailOrder">#REF!</definedName>
    <definedName name="incurred_months">OFFSET(#REF!,0,0,#REF!,1)</definedName>
    <definedName name="INDEX2" localSheetId="1">#REF!</definedName>
    <definedName name="INDEX2">#REF!</definedName>
    <definedName name="InDME" localSheetId="1">#REF!</definedName>
    <definedName name="InDME">#REF!</definedName>
    <definedName name="InGlasses" localSheetId="1">#REF!</definedName>
    <definedName name="InGlasses">#REF!</definedName>
    <definedName name="InImm" localSheetId="1">#REF!</definedName>
    <definedName name="InImm">#REF!</definedName>
    <definedName name="InIPAlc" localSheetId="1">#REF!</definedName>
    <definedName name="InIPAlc">#REF!</definedName>
    <definedName name="InIPPsych" localSheetId="1">#REF!</definedName>
    <definedName name="InIPPsych">#REF!</definedName>
    <definedName name="InOPMH" localSheetId="1">#REF!</definedName>
    <definedName name="InOPMH">#REF!</definedName>
    <definedName name="InOPSA" localSheetId="1">#REF!</definedName>
    <definedName name="InOPSA">#REF!</definedName>
    <definedName name="InPhysical" localSheetId="1">#REF!</definedName>
    <definedName name="InPhysical">#REF!</definedName>
    <definedName name="InPod" localSheetId="1">#REF!</definedName>
    <definedName name="InPod">#REF!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 localSheetId="1">#REF!</definedName>
    <definedName name="InRx">#REF!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 localSheetId="1">#REF!</definedName>
    <definedName name="InVision">#REF!</definedName>
    <definedName name="InWellBaby" localSheetId="1">#REF!</definedName>
    <definedName name="InWellBaby">#REF!</definedName>
    <definedName name="iop" localSheetId="1">#REF!</definedName>
    <definedName name="iop">#REF!</definedName>
    <definedName name="IP_FINAL">#REF!</definedName>
    <definedName name="IP_SUMM" localSheetId="1">#REF!</definedName>
    <definedName name="IP_SUMM">#REF!</definedName>
    <definedName name="IPIntensity" localSheetId="1">#REF!</definedName>
    <definedName name="IPIntensity">#REF!</definedName>
    <definedName name="IPReimbAggregate" localSheetId="1">#REF!</definedName>
    <definedName name="IPReimbAggregate">#REF!</definedName>
    <definedName name="IPReimbAggregate_OON" localSheetId="1">#REF!</definedName>
    <definedName name="IPReimbAggregate_OON">#REF!</definedName>
    <definedName name="IPReimbAlc" localSheetId="1">#REF!</definedName>
    <definedName name="IPReimbAlc">#REF!</definedName>
    <definedName name="IPReimbList" localSheetId="1">#REF!</definedName>
    <definedName name="IPReimbList">#REF!</definedName>
    <definedName name="IPReimbList_Agg" localSheetId="1">#REF!</definedName>
    <definedName name="IPReimbList_Agg">#REF!</definedName>
    <definedName name="IPReimbMatdel" localSheetId="1">#REF!</definedName>
    <definedName name="IPReimbMatdel">#REF!</definedName>
    <definedName name="IPReimbMatnon" localSheetId="1">#REF!</definedName>
    <definedName name="IPReimbMatnon">#REF!</definedName>
    <definedName name="IPReimbMedical" localSheetId="1">#REF!</definedName>
    <definedName name="IPReimbMedical">#REF!</definedName>
    <definedName name="IPReimbPsych" localSheetId="1">#REF!</definedName>
    <definedName name="IPReimbPsych">#REF!</definedName>
    <definedName name="IPReimbSNF" localSheetId="1">#REF!</definedName>
    <definedName name="IPReimbSNF">#REF!</definedName>
    <definedName name="IPReimbSurgical" localSheetId="1">#REF!</definedName>
    <definedName name="IPReimbSurgical">#REF!</definedName>
    <definedName name="IPReimbTotal" localSheetId="1">#REF!</definedName>
    <definedName name="IPReimbTotal">#REF!</definedName>
    <definedName name="IPReimbVaries" localSheetId="1">#REF!</definedName>
    <definedName name="IPReimbVaries">#REF!</definedName>
    <definedName name="IPReimbVaries_OON" localSheetId="1">#REF!</definedName>
    <definedName name="IPReimbVaries_OON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 localSheetId="1">#REF!</definedName>
    <definedName name="IS_THE_SEPARATE_DENTAL_DED_EMBEDDED_OR_NON_EMBEDDED">#REF!</definedName>
    <definedName name="IS_THE_SEPARATE_DENTAL_OOPM_EMBEDDED_OR_NON_EMBEDDED" localSheetId="1">#REF!</definedName>
    <definedName name="IS_THE_SEPARATE_DENTAL_OOPM_EMBEDDED_OR_NON_EMBEDDED">#REF!</definedName>
    <definedName name="IS_THE_SEPARATE_RX_DED_EMBEDDED_OR_NON_EMBEDDED" localSheetId="1">#REF!</definedName>
    <definedName name="IS_THE_SEPARATE_RX_DED_EMBEDDED_OR_NON_EMBEDDED">#REF!</definedName>
    <definedName name="IS_THE_SEPARATE_RX_OOPM_EMBEDDED_OR_NON_EMBEDDED" localSheetId="1">#REF!</definedName>
    <definedName name="IS_THE_SEPARATE_RX_OOPM_EMBEDDED_OR_NON_EMBEDDED">#REF!</definedName>
    <definedName name="isNEDD1" localSheetId="1">#REF!</definedName>
    <definedName name="isNEDD1">#REF!</definedName>
    <definedName name="isNEDD2" localSheetId="1">#REF!</definedName>
    <definedName name="isNEDD2">#REF!</definedName>
    <definedName name="isNEDD3" localSheetId="1">#REF!</definedName>
    <definedName name="isNEDD3">#REF!</definedName>
    <definedName name="isNEDD4" localSheetId="1">#REF!</definedName>
    <definedName name="isNEDD4">#REF!</definedName>
    <definedName name="Keyfield2" localSheetId="1">#REF!</definedName>
    <definedName name="Keyfield2">#REF!</definedName>
    <definedName name="L_IN_COINS" localSheetId="1">#REF!</definedName>
    <definedName name="L_IN_COINS">#REF!</definedName>
    <definedName name="L_IN_DED" localSheetId="1">#REF!</definedName>
    <definedName name="L_IN_DED">#REF!</definedName>
    <definedName name="L_IN_OOP_MAX" localSheetId="1">#REF!</definedName>
    <definedName name="L_IN_OOP_MAX">#REF!</definedName>
    <definedName name="L_MAC_DISCOUNT" localSheetId="1">#REF!</definedName>
    <definedName name="L_MAC_DISCOUNT">#REF!</definedName>
    <definedName name="L_NEGREIM_RX_DIS" localSheetId="1">#REF!</definedName>
    <definedName name="L_NEGREIM_RX_DIS">#REF!</definedName>
    <definedName name="L_NEGREIM_RX_MARK" localSheetId="1">#REF!</definedName>
    <definedName name="L_NEGREIM_RX_MARK">#REF!</definedName>
    <definedName name="L_NEGREIM_RXGEN_MARK" localSheetId="1">#REF!</definedName>
    <definedName name="L_NEGREIM_RXGEN_MARK">#REF!</definedName>
    <definedName name="L_OON_COINS" localSheetId="1">#REF!</definedName>
    <definedName name="L_OON_COINS">#REF!</definedName>
    <definedName name="L_OON_DED" localSheetId="1">#REF!</definedName>
    <definedName name="L_OON_DED">#REF!</definedName>
    <definedName name="L_OON_OOP_MAX" localSheetId="1">#REF!</definedName>
    <definedName name="L_OON_OOP_MAX">#REF!</definedName>
    <definedName name="LabCapSavings" localSheetId="1">#REF!</definedName>
    <definedName name="LabCapSavings">#REF!</definedName>
    <definedName name="LABEL" localSheetId="1">#REF!</definedName>
    <definedName name="LABEL">#REF!</definedName>
    <definedName name="lagdump">#REF!</definedName>
    <definedName name="Lang" localSheetId="1">#REF!</definedName>
    <definedName name="Lang">#REF!</definedName>
    <definedName name="last" localSheetId="1">#REF!</definedName>
    <definedName name="last">#REF!</definedName>
    <definedName name="lcu">#REF!</definedName>
    <definedName name="LCU_Rates_and_Terms_2007">#REF!</definedName>
    <definedName name="LegalEntityList" localSheetId="1">#REF!</definedName>
    <definedName name="LegalEntityList">#REF!</definedName>
    <definedName name="LensesChildrenOnly" localSheetId="1">#REF!</definedName>
    <definedName name="LensesChildrenOnly">#REF!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 localSheetId="1">#REF!</definedName>
    <definedName name="m">#REF!</definedName>
    <definedName name="M_Audit" localSheetId="1">Paid #REF!</definedName>
    <definedName name="M_Audit">Paid #REF!</definedName>
    <definedName name="M_DIFF" localSheetId="1">CURR MO - PREV #REF!</definedName>
    <definedName name="M_DIFF">CURR MO - PREV #REF!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 localSheetId="1">#REF!</definedName>
    <definedName name="MaineNorthTowns">#REF!</definedName>
    <definedName name="ManualClick_3" localSheetId="1">#REF!</definedName>
    <definedName name="ManualClick_3">#REF!</definedName>
    <definedName name="ManualClick_4" localSheetId="1">#REF!</definedName>
    <definedName name="ManualClick_4">#REF!</definedName>
    <definedName name="map" localSheetId="1">#REF!</definedName>
    <definedName name="map">#REF!</definedName>
    <definedName name="MAPMPMVar">#REF!</definedName>
    <definedName name="MAPMPMVarBE">#REF!</definedName>
    <definedName name="MaskedCert">#REF!</definedName>
    <definedName name="MaskedID">#REF!</definedName>
    <definedName name="Master_List__COMM_Final_">#REF!</definedName>
    <definedName name="MatchCell">#REF!</definedName>
    <definedName name="MaternityIncrease" localSheetId="1">#REF!</definedName>
    <definedName name="MaternityIncrease">#REF!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1">Paid #REF!</definedName>
    <definedName name="MD_Cum_PL">Paid #REF!</definedName>
    <definedName name="MD_Cum_RL" localSheetId="1">Receipt #REF!</definedName>
    <definedName name="MD_Cum_RL">Receipt #REF!</definedName>
    <definedName name="MD_Factor_PL" localSheetId="1">Paid #REF!</definedName>
    <definedName name="MD_Factor_PL">Paid #REF!</definedName>
    <definedName name="MD_Factor_RL" localSheetId="1">Receipt #REF!</definedName>
    <definedName name="MD_Factor_RL">Receipt #REF!</definedName>
    <definedName name="MD_Incr_PL" localSheetId="1">Paid #REF!</definedName>
    <definedName name="MD_Incr_PL">Paid #REF!</definedName>
    <definedName name="MD_Incremental_RL">#REF!</definedName>
    <definedName name="MD_Projection_PL" localSheetId="1">Paid #REF!</definedName>
    <definedName name="MD_Projection_PL">Paid #REF!</definedName>
    <definedName name="MD_Projection_RL" localSheetId="1">Receipt #REF!</definedName>
    <definedName name="MD_Projection_RL">Receipt #REF!</definedName>
    <definedName name="MDFLAG" localSheetId="1">#REF!</definedName>
    <definedName name="MDFLAG">#REF!</definedName>
    <definedName name="ME" localSheetId="1">#REF!</definedName>
    <definedName name="ME">#REF!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 localSheetId="1">#REF!</definedName>
    <definedName name="Members">#REF!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 localSheetId="1">#REF!</definedName>
    <definedName name="Methods">#REF!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 localSheetId="1">#REF!</definedName>
    <definedName name="MMS">#REF!</definedName>
    <definedName name="MMTHREE">#REF!</definedName>
    <definedName name="MMTWO">#REF!</definedName>
    <definedName name="Model_Flag">#REF!</definedName>
    <definedName name="ModelName" localSheetId="1">Paid #REF!</definedName>
    <definedName name="ModelName">Paid #REF!</definedName>
    <definedName name="ModelProjections" localSheetId="1">#REF!</definedName>
    <definedName name="ModelProjections">#REF!</definedName>
    <definedName name="Months" localSheetId="1">#REF!</definedName>
    <definedName name="Months">#REF!</definedName>
    <definedName name="MSAList1" localSheetId="1">#REF!</definedName>
    <definedName name="MSAList1">#REF!</definedName>
    <definedName name="MSAList2" localSheetId="1">#REF!</definedName>
    <definedName name="MSAList2">#REF!</definedName>
    <definedName name="MSAList3" localSheetId="1">#REF!</definedName>
    <definedName name="MSAList3">#REF!</definedName>
    <definedName name="MSAList4" localSheetId="1">#REF!</definedName>
    <definedName name="MSAList4">#REF!</definedName>
    <definedName name="MSAList5" localSheetId="1">#REF!</definedName>
    <definedName name="MSAList5">#REF!</definedName>
    <definedName name="MSANumber1" localSheetId="1">#REF!</definedName>
    <definedName name="MSANumber1">#REF!</definedName>
    <definedName name="MSANumber2" localSheetId="1">#REF!</definedName>
    <definedName name="MSANumber2">#REF!</definedName>
    <definedName name="MSANumber3" localSheetId="1">#REF!</definedName>
    <definedName name="MSANumber3">#REF!</definedName>
    <definedName name="MSANumber4" localSheetId="1">#REF!</definedName>
    <definedName name="MSANumber4">#REF!</definedName>
    <definedName name="MSANumber5" localSheetId="1">#REF!</definedName>
    <definedName name="MSANumber5">#REF!</definedName>
    <definedName name="MSAValue1" localSheetId="1">#REF!</definedName>
    <definedName name="MSAValue1">#REF!</definedName>
    <definedName name="MSAValue2" localSheetId="1">#REF!</definedName>
    <definedName name="MSAValue2">#REF!</definedName>
    <definedName name="MSAValue3" localSheetId="1">#REF!</definedName>
    <definedName name="MSAValue3">#REF!</definedName>
    <definedName name="MSAValue4" localSheetId="1">#REF!</definedName>
    <definedName name="MSAValue4">#REF!</definedName>
    <definedName name="MSAValue5" localSheetId="1">#REF!</definedName>
    <definedName name="MSAValue5">#REF!</definedName>
    <definedName name="n" localSheetId="1">#REF!</definedName>
    <definedName name="n">#REF!</definedName>
    <definedName name="name1" localSheetId="1">#REF!,#REF!</definedName>
    <definedName name="name1">#REF!,#REF!</definedName>
    <definedName name="NB_Ind" localSheetId="1">#REF!</definedName>
    <definedName name="NB_Ind">#REF!</definedName>
    <definedName name="NBMMSColOff" localSheetId="1">#REF!</definedName>
    <definedName name="NBMMSColOff">#REF!</definedName>
    <definedName name="NBMMSRowOff" localSheetId="1">#REF!</definedName>
    <definedName name="NBMMSRowOff">#REF!</definedName>
    <definedName name="NBPremColOff" localSheetId="1">#REF!</definedName>
    <definedName name="NBPremColOff">#REF!</definedName>
    <definedName name="NBPremRowOff" localSheetId="1">#REF!</definedName>
    <definedName name="NBPremRowOff">#REF!</definedName>
    <definedName name="NBYearMo" localSheetId="1">#REF!</definedName>
    <definedName name="NBYearMo">#REF!</definedName>
    <definedName name="NC_01">#REF!</definedName>
    <definedName name="NC_Liab" localSheetId="1">#REF!</definedName>
    <definedName name="NC_Liab">#REF!</definedName>
    <definedName name="NC_MHSA" localSheetId="1">#REF!</definedName>
    <definedName name="NC_MHSA">#REF!</definedName>
    <definedName name="NC_Prorate" localSheetId="1">#REF!</definedName>
    <definedName name="NC_Prorate">#REF!</definedName>
    <definedName name="NC_Units" localSheetId="1">#REF!</definedName>
    <definedName name="NC_Units">#REF!</definedName>
    <definedName name="NCnew" localSheetId="1">#REF!</definedName>
    <definedName name="NCnew">#REF!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 localSheetId="1">#REF!</definedName>
    <definedName name="NetCostSheets">#REF!</definedName>
    <definedName name="Network" localSheetId="1">#REF!</definedName>
    <definedName name="Network">#REF!</definedName>
    <definedName name="new" localSheetId="1">#REF!</definedName>
    <definedName name="new">#REF!</definedName>
    <definedName name="New123graph" localSheetId="1" hidden="1">#REF!</definedName>
    <definedName name="New123graph" hidden="1">#REF!</definedName>
    <definedName name="newrange" localSheetId="1" hidden="1">#REF!</definedName>
    <definedName name="newrange" hidden="1">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 localSheetId="1">#REF!</definedName>
    <definedName name="NHBOC">#REF!</definedName>
    <definedName name="NHCityLookup" localSheetId="1">#REF!</definedName>
    <definedName name="NHCityLookup">#REF!</definedName>
    <definedName name="NHPMPMVar">#REF!</definedName>
    <definedName name="NHPMPMVarBE">#REF!</definedName>
    <definedName name="NHTerritories" localSheetId="1">#REF!</definedName>
    <definedName name="NHTerritories">#REF!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 localSheetId="1">#REF!</definedName>
    <definedName name="now">#REF!</definedName>
    <definedName name="Number_A" localSheetId="1">#REF!</definedName>
    <definedName name="Number_A">#REF!</definedName>
    <definedName name="NumberofAreas" localSheetId="1">#REF!</definedName>
    <definedName name="NumberofAreas">#REF!</definedName>
    <definedName name="OBSdwnldFSEN">#REF!</definedName>
    <definedName name="Old">#REF!</definedName>
    <definedName name="oo" localSheetId="1">#REF!</definedName>
    <definedName name="oo">#REF!</definedName>
    <definedName name="oojop" localSheetId="1">#REF!</definedName>
    <definedName name="oojop">#REF!</definedName>
    <definedName name="OON_SUMMARY">#REF!</definedName>
    <definedName name="OON_SUMMDOC1">#REF!</definedName>
    <definedName name="OON_SUMMDOC2">#REF!</definedName>
    <definedName name="OP_SUMM2" localSheetId="1">#REF!</definedName>
    <definedName name="OP_SUMM2">#REF!</definedName>
    <definedName name="OP_SUMMARY">#REF!</definedName>
    <definedName name="Op_svcflg_test">#REF!</definedName>
    <definedName name="OPLYear">#REF!</definedName>
    <definedName name="OPReimbCardio" localSheetId="1">#REF!</definedName>
    <definedName name="OPReimbCardio">#REF!</definedName>
    <definedName name="OPReimbER" localSheetId="1">#REF!</definedName>
    <definedName name="OPReimbER">#REF!</definedName>
    <definedName name="OPReimbList" localSheetId="1">#REF!</definedName>
    <definedName name="OPReimbList">#REF!</definedName>
    <definedName name="OPReimbListSurg" localSheetId="1">#REF!</definedName>
    <definedName name="OPReimbListSurg">#REF!</definedName>
    <definedName name="OPReimbMaternity" localSheetId="1">#REF!</definedName>
    <definedName name="OPReimbMaternity">#REF!</definedName>
    <definedName name="OPReimbOther" localSheetId="1">#REF!</definedName>
    <definedName name="OPReimbOther">#REF!</definedName>
    <definedName name="OPReimbPath" localSheetId="1">#REF!</definedName>
    <definedName name="OPReimbPath">#REF!</definedName>
    <definedName name="OPReimbPharmacy" localSheetId="1">#REF!</definedName>
    <definedName name="OPReimbPharmacy">#REF!</definedName>
    <definedName name="OPReimbPT" localSheetId="1">#REF!</definedName>
    <definedName name="OPReimbPT">#REF!</definedName>
    <definedName name="OPReimbRad" localSheetId="1">#REF!</definedName>
    <definedName name="OPReimbRad">#REF!</definedName>
    <definedName name="OPReimbSurgery" localSheetId="1">#REF!</definedName>
    <definedName name="OPReimbSurgery">#REF!</definedName>
    <definedName name="OPSurgManaged" localSheetId="1">#REF!</definedName>
    <definedName name="OPSurgManaged">#REF!</definedName>
    <definedName name="orig_data_1" localSheetId="1">OFFSET(#REF!,0,0,#REF!,1)</definedName>
    <definedName name="orig_data_1">OFFSET(#REF!,0,0,#REF!,1)</definedName>
    <definedName name="orig_data_2" localSheetId="1">OFFSET(#REF!,0,0,#REF!,1)</definedName>
    <definedName name="orig_data_2">OFFSET(#REF!,0,0,#REF!,1)</definedName>
    <definedName name="orig_data_inc_mnth" localSheetId="1">OFFSET(#REF!,0,0,#REF!,1)</definedName>
    <definedName name="orig_data_inc_mnth">OFFSET(#REF!,0,0,#REF!,1)</definedName>
    <definedName name="OtherReimbAmb" localSheetId="1">#REF!</definedName>
    <definedName name="OtherReimbAmb">#REF!</definedName>
    <definedName name="OtherReimbDME" localSheetId="1">#REF!</definedName>
    <definedName name="OtherReimbDME">#REF!</definedName>
    <definedName name="OtherReimbGlasses" localSheetId="1">#REF!</definedName>
    <definedName name="OtherReimbGlasses">#REF!</definedName>
    <definedName name="OtherReimbHH" localSheetId="1">#REF!</definedName>
    <definedName name="OtherReimbHH">#REF!</definedName>
    <definedName name="OtherReimbPros" localSheetId="1">#REF!</definedName>
    <definedName name="OtherReimbPros">#REF!</definedName>
    <definedName name="OV_CPDS">#REF!</definedName>
    <definedName name="PAGE6">#REF!</definedName>
    <definedName name="Page6a">#REF!</definedName>
    <definedName name="PaidSeasonality" localSheetId="1">#REF!</definedName>
    <definedName name="PaidSeasonality">#REF!</definedName>
    <definedName name="PaperRxSubmission" localSheetId="1">#REF!</definedName>
    <definedName name="PaperRxSubmission">#REF!</definedName>
    <definedName name="payroll" localSheetId="1">#REF!</definedName>
    <definedName name="payroll">#REF!</definedName>
    <definedName name="PGH" localSheetId="1">#REF!</definedName>
    <definedName name="PGH">#REF!</definedName>
    <definedName name="PGI" localSheetId="1">#REF!</definedName>
    <definedName name="PGI">#REF!</definedName>
    <definedName name="PHYS_SUMM" localSheetId="1">#REF!</definedName>
    <definedName name="PHYS_SUMM">#REF!</definedName>
    <definedName name="PhysReimbDiscount" localSheetId="1">#REF!</definedName>
    <definedName name="PhysReimbDiscount">#REF!</definedName>
    <definedName name="PhysReimbPercentile" localSheetId="1">#REF!</definedName>
    <definedName name="PhysReimbPercentile">#REF!</definedName>
    <definedName name="PhysReimbRBRVS" localSheetId="1">#REF!</definedName>
    <definedName name="PhysReimbRBRVS">#REF!</definedName>
    <definedName name="PHYSREPRICE07">#REF!</definedName>
    <definedName name="PIPA">#REF!</definedName>
    <definedName name="Plan_Flag">#REF!</definedName>
    <definedName name="PlanChoices" localSheetId="1">#REF!</definedName>
    <definedName name="PlanChoices">#REF!</definedName>
    <definedName name="PlanID3" localSheetId="1">#REF!</definedName>
    <definedName name="PlanID3">#REF!</definedName>
    <definedName name="PlanID4" localSheetId="1">#REF!</definedName>
    <definedName name="PlanID4">#REF!</definedName>
    <definedName name="PlanInput" localSheetId="1">#REF!</definedName>
    <definedName name="PlanInput">#REF!</definedName>
    <definedName name="PM" localSheetId="1">#REF!</definedName>
    <definedName name="PM">#REF!</definedName>
    <definedName name="PMPM_analysis" localSheetId="1">PMPM #REF!</definedName>
    <definedName name="PMPM_analysis">PMPM #REF!</definedName>
    <definedName name="PMPMMED" localSheetId="1">#REF!</definedName>
    <definedName name="PMPMMED">#REF!</definedName>
    <definedName name="PMPMRX" localSheetId="1">#REF!</definedName>
    <definedName name="PMPMRX">#REF!</definedName>
    <definedName name="po" localSheetId="1">#REF!</definedName>
    <definedName name="po">#REF!</definedName>
    <definedName name="PodiatryGate" localSheetId="1">#REF!</definedName>
    <definedName name="PodiatryGate">#REF!</definedName>
    <definedName name="POS_CLAIM_COST">#REF!</definedName>
    <definedName name="POSPlan" localSheetId="1">#REF!</definedName>
    <definedName name="POSPlan">#REF!</definedName>
    <definedName name="ppc">#REF!</definedName>
    <definedName name="Prem" localSheetId="1">#REF!</definedName>
    <definedName name="Prem">#REF!</definedName>
    <definedName name="premium" localSheetId="1">#REF!</definedName>
    <definedName name="premium">#REF!</definedName>
    <definedName name="prevDualRates1" localSheetId="1">#REF!</definedName>
    <definedName name="prevDualRates1">#REF!</definedName>
    <definedName name="prevDualRates2" localSheetId="1">#REF!</definedName>
    <definedName name="prevDualRates2">#REF!</definedName>
    <definedName name="prevEKRates1" localSheetId="1">#REF!</definedName>
    <definedName name="prevEKRates1">#REF!</definedName>
    <definedName name="prevEKRates2" localSheetId="1">#REF!</definedName>
    <definedName name="prevEKRates2">#REF!</definedName>
    <definedName name="prevFamRates1" localSheetId="1">#REF!</definedName>
    <definedName name="prevFamRates1">#REF!</definedName>
    <definedName name="prevFamRates2" localSheetId="1">#REF!</definedName>
    <definedName name="prevFamRates2">#REF!</definedName>
    <definedName name="prevIndRates1" localSheetId="1">#REF!</definedName>
    <definedName name="prevIndRates1">#REF!</definedName>
    <definedName name="prevIndRates2" localSheetId="1">#REF!</definedName>
    <definedName name="prevIndRates2">#REF!</definedName>
    <definedName name="PricingKey" localSheetId="1">#REF!</definedName>
    <definedName name="PricingKey">#REF!</definedName>
    <definedName name="PricingSummary" localSheetId="1">#REF!</definedName>
    <definedName name="PricingSummary">#REF!</definedName>
    <definedName name="_xlnm.Print_Area" localSheetId="1">UCL #REF!</definedName>
    <definedName name="_xlnm.Print_Area">UCL #REF!</definedName>
    <definedName name="Print_Area_MI">#REF!</definedName>
    <definedName name="Print_Titles_MI">#REF!</definedName>
    <definedName name="print1">#REF!</definedName>
    <definedName name="PrintCPD" localSheetId="1">#REF!</definedName>
    <definedName name="PrintCPD">#REF!</definedName>
    <definedName name="Priority" localSheetId="1">#REF!</definedName>
    <definedName name="Priority">#REF!</definedName>
    <definedName name="proc">#REF!</definedName>
    <definedName name="Prod" localSheetId="1">#REF!</definedName>
    <definedName name="Prod">#REF!</definedName>
    <definedName name="ProdList" localSheetId="1">#REF!</definedName>
    <definedName name="ProdList">#REF!</definedName>
    <definedName name="prodtype3" localSheetId="1">#REF!</definedName>
    <definedName name="prodtype3">#REF!</definedName>
    <definedName name="prodtype4" localSheetId="1">#REF!</definedName>
    <definedName name="prodtype4">#REF!</definedName>
    <definedName name="product" localSheetId="1">#REF!</definedName>
    <definedName name="product">#REF!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 localSheetId="1">#REF!</definedName>
    <definedName name="PsychGate">#REF!</definedName>
    <definedName name="PTax" localSheetId="1">#REF!</definedName>
    <definedName name="PTax">#REF!</definedName>
    <definedName name="Ptype" localSheetId="1">#REF!</definedName>
    <definedName name="Ptype">#REF!</definedName>
    <definedName name="PYTable" localSheetId="1">#REF!</definedName>
    <definedName name="PYTable">#REF!</definedName>
    <definedName name="q" localSheetId="1">#REF!</definedName>
    <definedName name="q">#REF!</definedName>
    <definedName name="QC_TABLE" localSheetId="1">#REF!</definedName>
    <definedName name="QC_TABLE">#REF!</definedName>
    <definedName name="qqq">#REF!</definedName>
    <definedName name="qryRenee">#REF!</definedName>
    <definedName name="QryRenewalLossRatioInfoExcel">#REF!</definedName>
    <definedName name="Quarter" localSheetId="1">#REF!</definedName>
    <definedName name="Quarter">#REF!</definedName>
    <definedName name="Quarter1">#REF!</definedName>
    <definedName name="qwe" localSheetId="1" hidden="1">#REF!</definedName>
    <definedName name="qwe" hidden="1">#REF!</definedName>
    <definedName name="qweq" localSheetId="1">#REF!</definedName>
    <definedName name="qweq">#REF!</definedName>
    <definedName name="qweqwe" localSheetId="1">#REF!</definedName>
    <definedName name="qweqwe">#REF!</definedName>
    <definedName name="RA" localSheetId="1">#REF!</definedName>
    <definedName name="RA">#REF!</definedName>
    <definedName name="range_stmt" localSheetId="1">OFFSET(#REF!,#REF!+10,0,36-(#REF!+10),1)</definedName>
    <definedName name="range_stmt">OFFSET(#REF!,#REF!+10,0,36-(#REF!+10),1)</definedName>
    <definedName name="range_valuation" localSheetId="1">OFFSET(#REF!,#REF!+10+#REF!-1,0,36-(#REF!+10+#REF!-1),1)</definedName>
    <definedName name="range_valuation">OFFSET(#REF!,#REF!+10+#REF!-1,0,36-(#REF!+10+#REF!-1),1)</definedName>
    <definedName name="RateYear">#REF!</definedName>
    <definedName name="rating" localSheetId="1">#REF!</definedName>
    <definedName name="rating">#REF!</definedName>
    <definedName name="RBRVSFeeSched" localSheetId="1">#REF!</definedName>
    <definedName name="RBRVSFeeSched">#REF!</definedName>
    <definedName name="RBRVSInputCFs" localSheetId="1">#REF!</definedName>
    <definedName name="RBRVSInputCFs">#REF!</definedName>
    <definedName name="RBRVSMultiple" localSheetId="1">#REF!</definedName>
    <definedName name="RBRVSMultiple">#REF!</definedName>
    <definedName name="Recover" localSheetId="1">#REF!</definedName>
    <definedName name="Recover">#REF!</definedName>
    <definedName name="RegionList" localSheetId="1">#REF!</definedName>
    <definedName name="RegionList">#REF!</definedName>
    <definedName name="RegionNumber" localSheetId="1">#REF!</definedName>
    <definedName name="RegionNumber">#REF!</definedName>
    <definedName name="RegionValue" localSheetId="1">#REF!</definedName>
    <definedName name="RegionValue">#REF!</definedName>
    <definedName name="RequestedTier" localSheetId="1">#REF!</definedName>
    <definedName name="RequestedTier">#REF!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 localSheetId="1">#REF!</definedName>
    <definedName name="revsharetable">#REF!</definedName>
    <definedName name="revsharetable4tc" localSheetId="1">#REF!</definedName>
    <definedName name="revsharetable4tc">#REF!</definedName>
    <definedName name="Risk_Factors" localSheetId="1">#REF!</definedName>
    <definedName name="Risk_Factors">#REF!</definedName>
    <definedName name="Risk_Response" localSheetId="1">#REF!</definedName>
    <definedName name="Risk_Response">#REF!</definedName>
    <definedName name="RNWMMSColOff" localSheetId="1">#REF!</definedName>
    <definedName name="RNWMMSColOff">#REF!</definedName>
    <definedName name="RNWMMSRowOff" localSheetId="1">#REF!</definedName>
    <definedName name="RNWMMSRowOff">#REF!</definedName>
    <definedName name="RNWPremColOff" localSheetId="1">#REF!</definedName>
    <definedName name="RNWPremColOff">#REF!</definedName>
    <definedName name="RNWPremRowOff" localSheetId="1">#REF!</definedName>
    <definedName name="RNWPremRowOff">#REF!</definedName>
    <definedName name="RNWYearMo" localSheetId="1">#REF!</definedName>
    <definedName name="RNWYearMo">#REF!</definedName>
    <definedName name="Roll_up_data">#REF!</definedName>
    <definedName name="RowOffset" localSheetId="1">#REF!</definedName>
    <definedName name="RowOffset">#REF!</definedName>
    <definedName name="RROPP05">#REF!</definedName>
    <definedName name="rty" localSheetId="1">#REF!</definedName>
    <definedName name="rty">#REF!</definedName>
    <definedName name="Rx" localSheetId="1">#REF!</definedName>
    <definedName name="Rx">#REF!</definedName>
    <definedName name="RxBOC" localSheetId="1">#REF!</definedName>
    <definedName name="RxBOC">#REF!</definedName>
    <definedName name="RXCOSTPERSERVICE">#REF!</definedName>
    <definedName name="RxRiderID1" localSheetId="1">#REF!</definedName>
    <definedName name="RxRiderID1">#REF!</definedName>
    <definedName name="RxRiderID2" localSheetId="1">#REF!</definedName>
    <definedName name="RxRiderID2">#REF!</definedName>
    <definedName name="RxRiderID3" localSheetId="1">#REF!</definedName>
    <definedName name="RxRiderID3">#REF!</definedName>
    <definedName name="RxRiderID4" localSheetId="1">#REF!</definedName>
    <definedName name="RxRiderID4">#REF!</definedName>
    <definedName name="RxRiders">#REF!</definedName>
    <definedName name="RxWorksheetPage1">#REF!</definedName>
    <definedName name="RxWorksheetPage2">#REF!</definedName>
    <definedName name="s" localSheetId="1">#REF!</definedName>
    <definedName name="s">#REF!</definedName>
    <definedName name="sadf">#REF!</definedName>
    <definedName name="SalesReps" localSheetId="1">#REF!</definedName>
    <definedName name="SalesReps">#REF!</definedName>
    <definedName name="saveTxtOutput">#REF!</definedName>
    <definedName name="Scenarios" localSheetId="1">#REF!</definedName>
    <definedName name="Scenarios">#REF!</definedName>
    <definedName name="sdfg" localSheetId="1">#REF!</definedName>
    <definedName name="sdfg">#REF!</definedName>
    <definedName name="SDrivers">#REF!</definedName>
    <definedName name="Segment" localSheetId="1">#REF!</definedName>
    <definedName name="Segment">#REF!</definedName>
    <definedName name="SegmentList" localSheetId="1">#REF!</definedName>
    <definedName name="SegmentList">#REF!</definedName>
    <definedName name="SelectLegalEntity" localSheetId="1">#REF!</definedName>
    <definedName name="SelectLegalEntity">#REF!</definedName>
    <definedName name="SelectProduct" localSheetId="1">#REF!</definedName>
    <definedName name="SelectProduct">#REF!</definedName>
    <definedName name="SelectSegment" localSheetId="1">#REF!</definedName>
    <definedName name="SelectSegment">#REF!</definedName>
    <definedName name="SelectState" localSheetId="1">#REF!</definedName>
    <definedName name="SelectState">#REF!</definedName>
    <definedName name="SelfInsuredFlag" localSheetId="1">#REF!</definedName>
    <definedName name="SelfInsuredFlag">#REF!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 localSheetId="1">#REF!</definedName>
    <definedName name="StartMo">#REF!</definedName>
    <definedName name="StartNum_Reformat" localSheetId="1">#REF!</definedName>
    <definedName name="StartNum_Reformat">#REF!</definedName>
    <definedName name="State" localSheetId="1">#REF!</definedName>
    <definedName name="State">#REF!</definedName>
    <definedName name="StateList" localSheetId="1">#REF!</definedName>
    <definedName name="StateList">#REF!</definedName>
    <definedName name="StateNumber1" localSheetId="1">#REF!</definedName>
    <definedName name="StateNumber1">#REF!</definedName>
    <definedName name="StateNumber2" localSheetId="1">#REF!</definedName>
    <definedName name="StateNumber2">#REF!</definedName>
    <definedName name="StateNumber3" localSheetId="1">#REF!</definedName>
    <definedName name="StateNumber3">#REF!</definedName>
    <definedName name="StateNumber4" localSheetId="1">#REF!</definedName>
    <definedName name="StateNumber4">#REF!</definedName>
    <definedName name="StateNumber5" localSheetId="1">#REF!</definedName>
    <definedName name="StateNumber5">#REF!</definedName>
    <definedName name="StateRange1" localSheetId="1">#REF!</definedName>
    <definedName name="StateRange1">#REF!</definedName>
    <definedName name="StateRange2" localSheetId="1">#REF!</definedName>
    <definedName name="StateRange2">#REF!</definedName>
    <definedName name="StateRange3" localSheetId="1">#REF!</definedName>
    <definedName name="StateRange3">#REF!</definedName>
    <definedName name="StateRange4" localSheetId="1">#REF!</definedName>
    <definedName name="StateRange4">#REF!</definedName>
    <definedName name="StateRange5" localSheetId="1">#REF!</definedName>
    <definedName name="StateRange5">#REF!</definedName>
    <definedName name="StateValue1" localSheetId="1">#REF!</definedName>
    <definedName name="StateValue1">#REF!</definedName>
    <definedName name="StateValue2" localSheetId="1">#REF!</definedName>
    <definedName name="StateValue2">#REF!</definedName>
    <definedName name="StateValue3" localSheetId="1">#REF!</definedName>
    <definedName name="StateValue3">#REF!</definedName>
    <definedName name="StateValue4" localSheetId="1">#REF!</definedName>
    <definedName name="StateValue4">#REF!</definedName>
    <definedName name="StateValue5" localSheetId="1">#REF!</definedName>
    <definedName name="StateValue5">#REF!</definedName>
    <definedName name="Status" localSheetId="1">#REF!</definedName>
    <definedName name="Status">#REF!</definedName>
    <definedName name="Status_Assumptions" localSheetId="1">#REF!</definedName>
    <definedName name="Status_Assumptions">#REF!</definedName>
    <definedName name="Status_Issues" localSheetId="1">#REF!</definedName>
    <definedName name="Status_Issues">#REF!</definedName>
    <definedName name="std" localSheetId="1">#REF!</definedName>
    <definedName name="std">#REF!</definedName>
    <definedName name="STEERING">#REF!</definedName>
    <definedName name="STEP5_FLAG" localSheetId="1">#REF!</definedName>
    <definedName name="STEP5_FLAG">#REF!</definedName>
    <definedName name="STEP7_FLAG" localSheetId="1">#REF!</definedName>
    <definedName name="STEP7_FLAG">#REF!</definedName>
    <definedName name="StopNum_Reformat" localSheetId="1">#REF!</definedName>
    <definedName name="StopNum_Reformat">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 localSheetId="1">#REF!</definedName>
    <definedName name="SUMMARY_PCP">#REF!</definedName>
    <definedName name="SUMMARY_PCP1" localSheetId="1">#REF!</definedName>
    <definedName name="SUMMARY_PCP1">#REF!</definedName>
    <definedName name="SUMMARY_PCP2" localSheetId="1">#REF!</definedName>
    <definedName name="SUMMARY_PCP2">#REF!</definedName>
    <definedName name="SUMMARY_TABLE" localSheetId="1">#REF!</definedName>
    <definedName name="SUMMARY_TABLE">#REF!</definedName>
    <definedName name="SUMMARY1">#REF!</definedName>
    <definedName name="SUMMARY2">#REF!</definedName>
    <definedName name="SummaryTab1" localSheetId="1">#REF!</definedName>
    <definedName name="SummaryTab1">#REF!</definedName>
    <definedName name="SummaryTab2" localSheetId="1">#REF!</definedName>
    <definedName name="SummaryTab2">#REF!</definedName>
    <definedName name="SUMMDOC1">#REF!</definedName>
    <definedName name="SUMMDOC2">#REF!</definedName>
    <definedName name="SUMMDOCPCP1" localSheetId="1">#REF!</definedName>
    <definedName name="SUMMDOCPCP1">#REF!</definedName>
    <definedName name="SUMMDOCPCP2" localSheetId="1">#REF!</definedName>
    <definedName name="SUMMDOCPCP2">#REF!</definedName>
    <definedName name="t" localSheetId="1">#REF!</definedName>
    <definedName name="t">#REF!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1">#REF!</definedName>
    <definedName name="TableName">"Dummy"</definedName>
    <definedName name="TC_COUNT">#REF!</definedName>
    <definedName name="template">#REF!</definedName>
    <definedName name="Terms2007">#REF!</definedName>
    <definedName name="Territories" localSheetId="1">#REF!</definedName>
    <definedName name="Territories">#REF!</definedName>
    <definedName name="TerritoryCodes" localSheetId="1">#REF!</definedName>
    <definedName name="TerritoryCodes">#REF!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 localSheetId="1">#REF!</definedName>
    <definedName name="Title">#REF!</definedName>
    <definedName name="titlea" localSheetId="1">#REF!</definedName>
    <definedName name="titlea">#REF!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 localSheetId="1">#REF!</definedName>
    <definedName name="Type">#REF!</definedName>
    <definedName name="tyu" localSheetId="1">#REF!</definedName>
    <definedName name="tyu">#REF!</definedName>
    <definedName name="uio">#REF!</definedName>
    <definedName name="Underwriters" localSheetId="1">#REF!</definedName>
    <definedName name="Underwriters">#REF!</definedName>
    <definedName name="uselife">#REF!</definedName>
    <definedName name="UseRxRatingStructure" localSheetId="1">#REF!</definedName>
    <definedName name="UseRxRatingStructure">#REF!</definedName>
    <definedName name="util">#REF!</definedName>
    <definedName name="util_dist">#REF!</definedName>
    <definedName name="util_dist1">#REF!</definedName>
    <definedName name="util_dist2">#REF!</definedName>
    <definedName name="Util_K" localSheetId="1">#REF!</definedName>
    <definedName name="Util_K">#REF!</definedName>
    <definedName name="Util_No_ADB" localSheetId="1">#REF!</definedName>
    <definedName name="Util_No_ADB">#REF!</definedName>
    <definedName name="Util_No_ADP" localSheetId="1">#REF!</definedName>
    <definedName name="Util_No_ADP">#REF!</definedName>
    <definedName name="Util_No_ADPB" localSheetId="1">#REF!</definedName>
    <definedName name="Util_No_ADPB">#REF!</definedName>
    <definedName name="Util_No_PB" localSheetId="1">#REF!</definedName>
    <definedName name="Util_No_PB">#REF!</definedName>
    <definedName name="util1">#REF!</definedName>
    <definedName name="util2">#REF!</definedName>
    <definedName name="ValuationDate" localSheetId="1">#REF!</definedName>
    <definedName name="ValuationDate">#REF!</definedName>
    <definedName name="VariableMLRs" localSheetId="1">#REF!</definedName>
    <definedName name="VariableMLRs">#REF!</definedName>
    <definedName name="Version_1">#REF!</definedName>
    <definedName name="VisionChildrenOnly" localSheetId="1">#REF!</definedName>
    <definedName name="VisionChildrenOnly">#REF!</definedName>
    <definedName name="vv" localSheetId="1">#REF!</definedName>
    <definedName name="vv">#REF!</definedName>
    <definedName name="water" localSheetId="1">#REF!</definedName>
    <definedName name="water">#REF!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localSheetId="1" hidden="1">#REF!</definedName>
    <definedName name="wer" hidden="1">#REF!</definedName>
    <definedName name="why" localSheetId="1">#REF!</definedName>
    <definedName name="why">#REF!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localSheetId="1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localSheetId="1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localSheetId="1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localSheetId="1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localSheetId="1" hidden="1">{"Regular_1",#N/A,FALSE,"Trend Form";"Disability_1",#N/A,FALSE,"Trend Form";"Detail_1",#N/A,FALSE,"Trend Form"}</definedName>
    <definedName name="wrn.Draft_COBRA_1." hidden="1">{"Regular_1",#N/A,FALSE,"Trend Form";"Disability_1",#N/A,FALSE,"Trend Form";"Detail_1",#N/A,FALSE,"Trend Form"}</definedName>
    <definedName name="wrn.Draft_COBRA_1_2." localSheetId="1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localSheetId="1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localSheetId="1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localSheetId="1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localSheetId="1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localSheetId="1" hidden="1">{"Self_Summary",#N/A,FALSE,"Trend Form";"Self_Detail_1",#N/A,FALSE,"Trend Form";"Self_Detail_2",#N/A,FALSE,"Trend Form";"Self_Detail_3",#N/A,FALSE,"Trend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localSheetId="1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localSheetId="1" hidden="1">{"rates",#N/A,FALSE,"Summary"}</definedName>
    <definedName name="wrn.rates." hidden="1">{"rates",#N/A,FALSE,"Summary"}</definedName>
    <definedName name="wrn.Section._.2._.Non._.Medical." localSheetId="1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localSheetId="1" hidden="1">{#N/A,#N/A,FALSE,"Sheet1";#N/A,#N/A,FALSE,"Page1";#N/A,#N/A,FALSE,"Page2"}</definedName>
    <definedName name="wrn.Summary." hidden="1">{#N/A,#N/A,FALSE,"Sheet1";#N/A,#N/A,FALSE,"Page1";#N/A,#N/A,FALSE,"Page2"}</definedName>
    <definedName name="ws" localSheetId="1">#REF!</definedName>
    <definedName name="ws">#REF!</definedName>
    <definedName name="x">#REF!</definedName>
    <definedName name="xx">#REF!</definedName>
    <definedName name="xxxxx" localSheetId="1">#REF!</definedName>
    <definedName name="xxxxx">#REF!</definedName>
    <definedName name="y" localSheetId="1">#REF!</definedName>
    <definedName name="y">#REF!</definedName>
    <definedName name="YEAR_MO_BEGIN">#REF!</definedName>
    <definedName name="YEAR_MO_END">#REF!</definedName>
    <definedName name="Year2014">#REF!</definedName>
    <definedName name="YearMo" localSheetId="1">#REF!</definedName>
    <definedName name="YearMo">#REF!</definedName>
    <definedName name="YesNo" localSheetId="1">#REF!</definedName>
    <definedName name="YesNo">#REF!</definedName>
    <definedName name="YrMo" localSheetId="1">#REF!</definedName>
    <definedName name="YrMo">#REF!</definedName>
    <definedName name="yu" localSheetId="1">#REF!</definedName>
    <definedName name="yu">#REF!</definedName>
    <definedName name="zip">#REF!</definedName>
    <definedName name="zipCodeEntered" localSheetId="1">#REF!</definedName>
    <definedName name="zipCodeEnte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09" l="1"/>
  <c r="D29" i="109"/>
  <c r="E29" i="109"/>
  <c r="F29" i="109" s="1"/>
  <c r="G29" i="109" s="1"/>
  <c r="C30" i="109"/>
  <c r="E30" i="109" s="1"/>
  <c r="F30" i="109" s="1"/>
  <c r="D30" i="109"/>
  <c r="C31" i="109"/>
  <c r="E31" i="109" s="1"/>
  <c r="D31" i="109"/>
  <c r="F31" i="109" s="1"/>
  <c r="B46" i="109"/>
  <c r="B47" i="109"/>
  <c r="B49" i="109"/>
  <c r="B55" i="109"/>
  <c r="B83" i="109" s="1"/>
  <c r="B82" i="109"/>
  <c r="B91" i="109" s="1"/>
  <c r="B84" i="109" l="1"/>
  <c r="B92" i="109"/>
  <c r="H29" i="109"/>
  <c r="G30" i="109"/>
  <c r="H30" i="109" s="1"/>
  <c r="G31" i="109"/>
  <c r="H31" i="109" s="1"/>
  <c r="D21" i="108"/>
  <c r="D24" i="108" s="1"/>
  <c r="E24" i="108"/>
  <c r="E25" i="108"/>
  <c r="E26" i="108"/>
  <c r="E27" i="108"/>
  <c r="D33" i="108"/>
  <c r="D35" i="108"/>
  <c r="D37" i="108"/>
  <c r="D40" i="108" s="1"/>
  <c r="D39" i="108"/>
  <c r="G32" i="109" l="1"/>
  <c r="H32" i="109"/>
  <c r="B45" i="109" s="1"/>
  <c r="B48" i="109" s="1"/>
  <c r="F24" i="108"/>
  <c r="D27" i="108"/>
  <c r="D26" i="108"/>
  <c r="D42" i="108"/>
  <c r="D41" i="108"/>
  <c r="D25" i="108"/>
  <c r="F25" i="108" s="1"/>
  <c r="D7" i="107"/>
  <c r="D19" i="107"/>
  <c r="D26" i="107"/>
  <c r="E38" i="107"/>
  <c r="E39" i="107" s="1"/>
  <c r="E40" i="107" s="1"/>
  <c r="E47" i="107"/>
  <c r="F47" i="107"/>
  <c r="H47" i="107" s="1"/>
  <c r="I47" i="107" s="1"/>
  <c r="D55" i="107" s="1"/>
  <c r="D58" i="107" s="1"/>
  <c r="B63" i="109" l="1"/>
  <c r="B66" i="109"/>
  <c r="B65" i="109"/>
  <c r="B68" i="109" s="1"/>
  <c r="B50" i="109"/>
  <c r="F26" i="108"/>
  <c r="F27" i="108" s="1"/>
  <c r="AE9" i="106"/>
  <c r="AE10" i="106"/>
  <c r="AE11" i="106"/>
  <c r="AE12" i="106"/>
  <c r="AE13" i="106"/>
  <c r="AE14" i="106"/>
  <c r="AE15" i="106"/>
  <c r="AE17" i="106"/>
  <c r="AE18" i="106"/>
  <c r="V33" i="106"/>
  <c r="V63" i="106" s="1"/>
  <c r="AE26" i="106"/>
  <c r="AE30" i="106"/>
  <c r="G40" i="106"/>
  <c r="H44" i="106"/>
  <c r="I38" i="106"/>
  <c r="J58" i="106"/>
  <c r="K58" i="106"/>
  <c r="L58" i="106"/>
  <c r="M48" i="106"/>
  <c r="N43" i="106"/>
  <c r="P58" i="106"/>
  <c r="R51" i="106"/>
  <c r="S60" i="106"/>
  <c r="T42" i="106"/>
  <c r="U58" i="106"/>
  <c r="V58" i="106"/>
  <c r="W58" i="106"/>
  <c r="X53" i="106"/>
  <c r="Y53" i="106"/>
  <c r="Z55" i="106"/>
  <c r="AB38" i="106"/>
  <c r="AC47" i="106"/>
  <c r="F59" i="106"/>
  <c r="AE16" i="106"/>
  <c r="E97" i="106"/>
  <c r="E98" i="106" s="1"/>
  <c r="E99" i="106" s="1"/>
  <c r="E100" i="106" s="1"/>
  <c r="E101" i="106" s="1"/>
  <c r="E102" i="106" s="1"/>
  <c r="E103" i="106" s="1"/>
  <c r="E104" i="106" s="1"/>
  <c r="E105" i="106" s="1"/>
  <c r="E106" i="106" s="1"/>
  <c r="E107" i="106" s="1"/>
  <c r="D68" i="106"/>
  <c r="B81" i="109" l="1"/>
  <c r="B54" i="109"/>
  <c r="B69" i="109"/>
  <c r="B71" i="109" s="1"/>
  <c r="B73" i="109"/>
  <c r="B75" i="109" s="1"/>
  <c r="B77" i="109" s="1"/>
  <c r="B93" i="109" s="1"/>
  <c r="B94" i="109" s="1"/>
  <c r="J33" i="106"/>
  <c r="J63" i="106" s="1"/>
  <c r="AE20" i="106"/>
  <c r="AE27" i="106"/>
  <c r="Q41" i="106"/>
  <c r="Q48" i="106"/>
  <c r="Q44" i="106"/>
  <c r="Q40" i="106"/>
  <c r="Q47" i="106"/>
  <c r="Q54" i="106"/>
  <c r="Q43" i="106"/>
  <c r="Q50" i="106"/>
  <c r="O44" i="106"/>
  <c r="O51" i="106"/>
  <c r="O40" i="106"/>
  <c r="O43" i="106"/>
  <c r="O50" i="106"/>
  <c r="O39" i="106"/>
  <c r="O46" i="106"/>
  <c r="O53" i="106"/>
  <c r="AA40" i="106"/>
  <c r="AA47" i="106"/>
  <c r="AA54" i="106"/>
  <c r="AA43" i="106"/>
  <c r="AA39" i="106"/>
  <c r="AA46" i="106"/>
  <c r="AA53" i="106"/>
  <c r="AA42" i="106"/>
  <c r="AA49" i="106"/>
  <c r="AE28" i="106"/>
  <c r="AC38" i="106"/>
  <c r="O38" i="106"/>
  <c r="X61" i="106"/>
  <c r="J61" i="106"/>
  <c r="T60" i="106"/>
  <c r="F60" i="106"/>
  <c r="P59" i="106"/>
  <c r="Z58" i="106"/>
  <c r="V57" i="106"/>
  <c r="H57" i="106"/>
  <c r="R56" i="106"/>
  <c r="AB55" i="106"/>
  <c r="N55" i="106"/>
  <c r="U54" i="106"/>
  <c r="Z53" i="106"/>
  <c r="H53" i="106"/>
  <c r="O52" i="106"/>
  <c r="V51" i="106"/>
  <c r="Z50" i="106"/>
  <c r="G50" i="106"/>
  <c r="J49" i="106"/>
  <c r="N48" i="106"/>
  <c r="O47" i="106"/>
  <c r="S46" i="106"/>
  <c r="Q45" i="106"/>
  <c r="M44" i="106"/>
  <c r="I43" i="106"/>
  <c r="AB41" i="106"/>
  <c r="U40" i="106"/>
  <c r="N33" i="106"/>
  <c r="N63" i="106" s="1"/>
  <c r="L43" i="106"/>
  <c r="L39" i="106"/>
  <c r="L42" i="106"/>
  <c r="L41" i="106"/>
  <c r="L48" i="106"/>
  <c r="AE25" i="106"/>
  <c r="N38" i="106"/>
  <c r="W61" i="106"/>
  <c r="I61" i="106"/>
  <c r="AC59" i="106"/>
  <c r="O59" i="106"/>
  <c r="Y58" i="106"/>
  <c r="U57" i="106"/>
  <c r="G57" i="106"/>
  <c r="Q56" i="106"/>
  <c r="AA55" i="106"/>
  <c r="M55" i="106"/>
  <c r="T54" i="106"/>
  <c r="G53" i="106"/>
  <c r="N52" i="106"/>
  <c r="T51" i="106"/>
  <c r="X50" i="106"/>
  <c r="AC49" i="106"/>
  <c r="I49" i="106"/>
  <c r="N47" i="106"/>
  <c r="Q46" i="106"/>
  <c r="P45" i="106"/>
  <c r="L44" i="106"/>
  <c r="H43" i="106"/>
  <c r="AA41" i="106"/>
  <c r="T40" i="106"/>
  <c r="S39" i="106"/>
  <c r="S45" i="106"/>
  <c r="S52" i="106"/>
  <c r="S41" i="106"/>
  <c r="S44" i="106"/>
  <c r="S51" i="106"/>
  <c r="S40" i="106"/>
  <c r="S47" i="106"/>
  <c r="S54" i="106"/>
  <c r="AB40" i="106"/>
  <c r="AB39" i="106"/>
  <c r="AB46" i="106"/>
  <c r="AB45" i="106"/>
  <c r="M40" i="106"/>
  <c r="M47" i="106"/>
  <c r="M54" i="106"/>
  <c r="M43" i="106"/>
  <c r="M39" i="106"/>
  <c r="M46" i="106"/>
  <c r="M53" i="106"/>
  <c r="M42" i="106"/>
  <c r="M49" i="106"/>
  <c r="Y43" i="106"/>
  <c r="Y50" i="106"/>
  <c r="Y39" i="106"/>
  <c r="Y42" i="106"/>
  <c r="Y49" i="106"/>
  <c r="Y45" i="106"/>
  <c r="Y52" i="106"/>
  <c r="K43" i="106"/>
  <c r="K50" i="106"/>
  <c r="K39" i="106"/>
  <c r="K42" i="106"/>
  <c r="K49" i="106"/>
  <c r="K45" i="106"/>
  <c r="K52" i="106"/>
  <c r="AA38" i="106"/>
  <c r="M38" i="106"/>
  <c r="V61" i="106"/>
  <c r="H61" i="106"/>
  <c r="R60" i="106"/>
  <c r="AB59" i="106"/>
  <c r="N59" i="106"/>
  <c r="X58" i="106"/>
  <c r="T57" i="106"/>
  <c r="F57" i="106"/>
  <c r="P56" i="106"/>
  <c r="L55" i="106"/>
  <c r="R54" i="106"/>
  <c r="F53" i="106"/>
  <c r="M52" i="106"/>
  <c r="W50" i="106"/>
  <c r="AB49" i="106"/>
  <c r="H49" i="106"/>
  <c r="K48" i="106"/>
  <c r="L47" i="106"/>
  <c r="P46" i="106"/>
  <c r="O45" i="106"/>
  <c r="K44" i="106"/>
  <c r="G43" i="106"/>
  <c r="Y41" i="106"/>
  <c r="L40" i="106"/>
  <c r="R41" i="106"/>
  <c r="R40" i="106"/>
  <c r="R47" i="106"/>
  <c r="R39" i="106"/>
  <c r="R46" i="106"/>
  <c r="Z33" i="106"/>
  <c r="Z63" i="106" s="1"/>
  <c r="Z43" i="106"/>
  <c r="Z39" i="106"/>
  <c r="Z42" i="106"/>
  <c r="Z41" i="106"/>
  <c r="Z48" i="106"/>
  <c r="X39" i="106"/>
  <c r="X45" i="106"/>
  <c r="X44" i="106"/>
  <c r="J39" i="106"/>
  <c r="J42" i="106"/>
  <c r="J67" i="106" s="1" a="1"/>
  <c r="J67" i="106" s="1"/>
  <c r="J45" i="106"/>
  <c r="J44" i="106"/>
  <c r="J69" i="106" s="1" a="1"/>
  <c r="J69" i="106" s="1"/>
  <c r="J51" i="106"/>
  <c r="AE22" i="106"/>
  <c r="Z38" i="106"/>
  <c r="L38" i="106"/>
  <c r="U61" i="106"/>
  <c r="G61" i="106"/>
  <c r="Q60" i="106"/>
  <c r="AA59" i="106"/>
  <c r="M59" i="106"/>
  <c r="I58" i="106"/>
  <c r="S57" i="106"/>
  <c r="AC56" i="106"/>
  <c r="O56" i="106"/>
  <c r="Y55" i="106"/>
  <c r="K55" i="106"/>
  <c r="P54" i="106"/>
  <c r="V53" i="106"/>
  <c r="AC52" i="106"/>
  <c r="L52" i="106"/>
  <c r="Q51" i="106"/>
  <c r="V50" i="106"/>
  <c r="Z49" i="106"/>
  <c r="F49" i="106"/>
  <c r="J48" i="106"/>
  <c r="K47" i="106"/>
  <c r="L46" i="106"/>
  <c r="M45" i="106"/>
  <c r="I44" i="106"/>
  <c r="AC42" i="106"/>
  <c r="X41" i="106"/>
  <c r="K40" i="106"/>
  <c r="Y38" i="106"/>
  <c r="K38" i="106"/>
  <c r="T61" i="106"/>
  <c r="F61" i="106"/>
  <c r="F90" i="106" s="1"/>
  <c r="P60" i="106"/>
  <c r="Z59" i="106"/>
  <c r="L59" i="106"/>
  <c r="H58" i="106"/>
  <c r="R57" i="106"/>
  <c r="AB56" i="106"/>
  <c r="N56" i="106"/>
  <c r="X55" i="106"/>
  <c r="J55" i="106"/>
  <c r="O54" i="106"/>
  <c r="U53" i="106"/>
  <c r="AB52" i="106"/>
  <c r="J52" i="106"/>
  <c r="P51" i="106"/>
  <c r="U50" i="106"/>
  <c r="X49" i="106"/>
  <c r="AC48" i="106"/>
  <c r="F48" i="106"/>
  <c r="J47" i="106"/>
  <c r="K46" i="106"/>
  <c r="L45" i="106"/>
  <c r="AB42" i="106"/>
  <c r="P41" i="106"/>
  <c r="J40" i="106"/>
  <c r="W39" i="106"/>
  <c r="W46" i="106"/>
  <c r="W53" i="106"/>
  <c r="W42" i="106"/>
  <c r="W45" i="106"/>
  <c r="W52" i="106"/>
  <c r="W41" i="106"/>
  <c r="W48" i="106"/>
  <c r="AE29" i="106"/>
  <c r="V42" i="106"/>
  <c r="V41" i="106"/>
  <c r="V48" i="106"/>
  <c r="V40" i="106"/>
  <c r="V47" i="106"/>
  <c r="H42" i="106"/>
  <c r="H41" i="106"/>
  <c r="H48" i="106"/>
  <c r="H40" i="106"/>
  <c r="H47" i="106"/>
  <c r="AE19" i="106"/>
  <c r="X38" i="106"/>
  <c r="J38" i="106"/>
  <c r="S61" i="106"/>
  <c r="AC60" i="106"/>
  <c r="O60" i="106"/>
  <c r="Y59" i="106"/>
  <c r="K59" i="106"/>
  <c r="G58" i="106"/>
  <c r="Q57" i="106"/>
  <c r="AA56" i="106"/>
  <c r="M56" i="106"/>
  <c r="W55" i="106"/>
  <c r="H55" i="106"/>
  <c r="N54" i="106"/>
  <c r="T53" i="106"/>
  <c r="AA52" i="106"/>
  <c r="H52" i="106"/>
  <c r="N51" i="106"/>
  <c r="S50" i="106"/>
  <c r="W49" i="106"/>
  <c r="AB48" i="106"/>
  <c r="I47" i="106"/>
  <c r="J46" i="106"/>
  <c r="H45" i="106"/>
  <c r="AB43" i="106"/>
  <c r="X42" i="106"/>
  <c r="O41" i="106"/>
  <c r="I40" i="106"/>
  <c r="W38" i="106"/>
  <c r="R61" i="106"/>
  <c r="AB60" i="106"/>
  <c r="N60" i="106"/>
  <c r="X59" i="106"/>
  <c r="J59" i="106"/>
  <c r="T58" i="106"/>
  <c r="F58" i="106"/>
  <c r="P57" i="106"/>
  <c r="Z56" i="106"/>
  <c r="L56" i="106"/>
  <c r="V55" i="106"/>
  <c r="V68" i="106" s="1" a="1"/>
  <c r="V68" i="106" s="1"/>
  <c r="F55" i="106"/>
  <c r="L54" i="106"/>
  <c r="S53" i="106"/>
  <c r="Z52" i="106"/>
  <c r="G52" i="106"/>
  <c r="M51" i="106"/>
  <c r="R50" i="106"/>
  <c r="V49" i="106"/>
  <c r="AA48" i="106"/>
  <c r="AB47" i="106"/>
  <c r="G47" i="106"/>
  <c r="H46" i="106"/>
  <c r="AB44" i="106"/>
  <c r="X43" i="106"/>
  <c r="N41" i="106"/>
  <c r="AC44" i="106"/>
  <c r="AC51" i="106"/>
  <c r="AC40" i="106"/>
  <c r="AC43" i="106"/>
  <c r="AC50" i="106"/>
  <c r="AC39" i="106"/>
  <c r="AC46" i="106"/>
  <c r="AC53" i="106"/>
  <c r="I39" i="106"/>
  <c r="I46" i="106"/>
  <c r="I53" i="106"/>
  <c r="I42" i="106"/>
  <c r="I45" i="106"/>
  <c r="I52" i="106"/>
  <c r="I41" i="106"/>
  <c r="I48" i="106"/>
  <c r="I55" i="106"/>
  <c r="U42" i="106"/>
  <c r="U49" i="106"/>
  <c r="U45" i="106"/>
  <c r="U41" i="106"/>
  <c r="U48" i="106"/>
  <c r="U44" i="106"/>
  <c r="U51" i="106"/>
  <c r="G39" i="106"/>
  <c r="G42" i="106"/>
  <c r="G49" i="106"/>
  <c r="G45" i="106"/>
  <c r="G41" i="106"/>
  <c r="G48" i="106"/>
  <c r="G55" i="106"/>
  <c r="G44" i="106"/>
  <c r="G51" i="106"/>
  <c r="T45" i="106"/>
  <c r="T41" i="106"/>
  <c r="T44" i="106"/>
  <c r="T43" i="106"/>
  <c r="T50" i="106"/>
  <c r="AE23" i="106"/>
  <c r="V38" i="106"/>
  <c r="H38" i="106"/>
  <c r="Q61" i="106"/>
  <c r="AA60" i="106"/>
  <c r="M60" i="106"/>
  <c r="W59" i="106"/>
  <c r="I59" i="106"/>
  <c r="S58" i="106"/>
  <c r="AC57" i="106"/>
  <c r="O57" i="106"/>
  <c r="Y56" i="106"/>
  <c r="K56" i="106"/>
  <c r="U55" i="106"/>
  <c r="AC54" i="106"/>
  <c r="K54" i="106"/>
  <c r="R53" i="106"/>
  <c r="X52" i="106"/>
  <c r="F52" i="106"/>
  <c r="L51" i="106"/>
  <c r="P50" i="106"/>
  <c r="T49" i="106"/>
  <c r="Y48" i="106"/>
  <c r="Z47" i="106"/>
  <c r="F47" i="106"/>
  <c r="G46" i="106"/>
  <c r="AA44" i="106"/>
  <c r="W43" i="106"/>
  <c r="S42" i="106"/>
  <c r="M41" i="106"/>
  <c r="F40" i="106"/>
  <c r="U38" i="106"/>
  <c r="G38" i="106"/>
  <c r="P61" i="106"/>
  <c r="Z60" i="106"/>
  <c r="L60" i="106"/>
  <c r="V59" i="106"/>
  <c r="H59" i="106"/>
  <c r="R58" i="106"/>
  <c r="AB57" i="106"/>
  <c r="N57" i="106"/>
  <c r="X56" i="106"/>
  <c r="J56" i="106"/>
  <c r="T55" i="106"/>
  <c r="AB54" i="106"/>
  <c r="J54" i="106"/>
  <c r="Q53" i="106"/>
  <c r="V52" i="106"/>
  <c r="AB51" i="106"/>
  <c r="K51" i="106"/>
  <c r="N50" i="106"/>
  <c r="S49" i="106"/>
  <c r="X48" i="106"/>
  <c r="Y47" i="106"/>
  <c r="Z46" i="106"/>
  <c r="F46" i="106"/>
  <c r="Z44" i="106"/>
  <c r="V43" i="106"/>
  <c r="R42" i="106"/>
  <c r="K41" i="106"/>
  <c r="V39" i="106"/>
  <c r="T38" i="106"/>
  <c r="AC61" i="106"/>
  <c r="O61" i="106"/>
  <c r="Y60" i="106"/>
  <c r="K60" i="106"/>
  <c r="U59" i="106"/>
  <c r="G59" i="106"/>
  <c r="Q58" i="106"/>
  <c r="AA57" i="106"/>
  <c r="M57" i="106"/>
  <c r="W56" i="106"/>
  <c r="I56" i="106"/>
  <c r="S55" i="106"/>
  <c r="Z54" i="106"/>
  <c r="I54" i="106"/>
  <c r="P53" i="106"/>
  <c r="U52" i="106"/>
  <c r="AA51" i="106"/>
  <c r="I51" i="106"/>
  <c r="M50" i="106"/>
  <c r="R49" i="106"/>
  <c r="T48" i="106"/>
  <c r="X47" i="106"/>
  <c r="Y46" i="106"/>
  <c r="AC45" i="106"/>
  <c r="Y44" i="106"/>
  <c r="U43" i="106"/>
  <c r="Q42" i="106"/>
  <c r="J41" i="106"/>
  <c r="U39" i="106"/>
  <c r="S38" i="106"/>
  <c r="AB61" i="106"/>
  <c r="N61" i="106"/>
  <c r="X60" i="106"/>
  <c r="J60" i="106"/>
  <c r="T59" i="106"/>
  <c r="Z57" i="106"/>
  <c r="L57" i="106"/>
  <c r="V56" i="106"/>
  <c r="V69" i="106" s="1" a="1"/>
  <c r="V69" i="106" s="1"/>
  <c r="H56" i="106"/>
  <c r="R55" i="106"/>
  <c r="Y54" i="106"/>
  <c r="H54" i="106"/>
  <c r="N53" i="106"/>
  <c r="T52" i="106"/>
  <c r="Z51" i="106"/>
  <c r="H51" i="106"/>
  <c r="L50" i="106"/>
  <c r="Q49" i="106"/>
  <c r="S48" i="106"/>
  <c r="W47" i="106"/>
  <c r="X46" i="106"/>
  <c r="AA45" i="106"/>
  <c r="W44" i="106"/>
  <c r="S43" i="106"/>
  <c r="O42" i="106"/>
  <c r="Z40" i="106"/>
  <c r="T39" i="106"/>
  <c r="F39" i="106"/>
  <c r="F45" i="106"/>
  <c r="F41" i="106"/>
  <c r="F44" i="106"/>
  <c r="F43" i="106"/>
  <c r="F50" i="106"/>
  <c r="P44" i="106"/>
  <c r="P40" i="106"/>
  <c r="P43" i="106"/>
  <c r="P42" i="106"/>
  <c r="P49" i="106"/>
  <c r="R38" i="106"/>
  <c r="AA61" i="106"/>
  <c r="M61" i="106"/>
  <c r="W60" i="106"/>
  <c r="I60" i="106"/>
  <c r="S59" i="106"/>
  <c r="AC58" i="106"/>
  <c r="O58" i="106"/>
  <c r="Y57" i="106"/>
  <c r="K57" i="106"/>
  <c r="U56" i="106"/>
  <c r="G56" i="106"/>
  <c r="Q55" i="106"/>
  <c r="X54" i="106"/>
  <c r="G54" i="106"/>
  <c r="L53" i="106"/>
  <c r="R52" i="106"/>
  <c r="Y51" i="106"/>
  <c r="F51" i="106"/>
  <c r="J50" i="106"/>
  <c r="O49" i="106"/>
  <c r="R48" i="106"/>
  <c r="U47" i="106"/>
  <c r="V46" i="106"/>
  <c r="Z45" i="106"/>
  <c r="V44" i="106"/>
  <c r="R43" i="106"/>
  <c r="N42" i="106"/>
  <c r="Y40" i="106"/>
  <c r="Q39" i="106"/>
  <c r="Q38" i="106"/>
  <c r="Z61" i="106"/>
  <c r="L61" i="106"/>
  <c r="V60" i="106"/>
  <c r="H60" i="106"/>
  <c r="R59" i="106"/>
  <c r="AB58" i="106"/>
  <c r="N58" i="106"/>
  <c r="X57" i="106"/>
  <c r="J57" i="106"/>
  <c r="T56" i="106"/>
  <c r="F56" i="106"/>
  <c r="P55" i="106"/>
  <c r="W54" i="106"/>
  <c r="F54" i="106"/>
  <c r="K53" i="106"/>
  <c r="Q52" i="106"/>
  <c r="X51" i="106"/>
  <c r="AB50" i="106"/>
  <c r="I50" i="106"/>
  <c r="N49" i="106"/>
  <c r="P48" i="106"/>
  <c r="T47" i="106"/>
  <c r="U46" i="106"/>
  <c r="V45" i="106"/>
  <c r="R44" i="106"/>
  <c r="F42" i="106"/>
  <c r="X40" i="106"/>
  <c r="P39" i="106"/>
  <c r="N40" i="106"/>
  <c r="N39" i="106"/>
  <c r="N46" i="106"/>
  <c r="N45" i="106"/>
  <c r="AE21" i="106"/>
  <c r="F38" i="106"/>
  <c r="P38" i="106"/>
  <c r="Y61" i="106"/>
  <c r="K61" i="106"/>
  <c r="U60" i="106"/>
  <c r="G60" i="106"/>
  <c r="Q59" i="106"/>
  <c r="AA58" i="106"/>
  <c r="M58" i="106"/>
  <c r="W57" i="106"/>
  <c r="I57" i="106"/>
  <c r="S56" i="106"/>
  <c r="AC55" i="106"/>
  <c r="O55" i="106"/>
  <c r="V54" i="106"/>
  <c r="V67" i="106" s="1" a="1"/>
  <c r="V67" i="106" s="1"/>
  <c r="AB53" i="106"/>
  <c r="J53" i="106"/>
  <c r="P52" i="106"/>
  <c r="W51" i="106"/>
  <c r="AA50" i="106"/>
  <c r="H50" i="106"/>
  <c r="L49" i="106"/>
  <c r="O48" i="106"/>
  <c r="P47" i="106"/>
  <c r="T46" i="106"/>
  <c r="R45" i="106"/>
  <c r="N44" i="106"/>
  <c r="J43" i="106"/>
  <c r="J68" i="106" s="1" a="1"/>
  <c r="J68" i="106" s="1"/>
  <c r="AC41" i="106"/>
  <c r="W40" i="106"/>
  <c r="H39" i="106"/>
  <c r="AE24" i="106"/>
  <c r="W33" i="106"/>
  <c r="W63" i="106" s="1"/>
  <c r="L33" i="106"/>
  <c r="L63" i="106" s="1"/>
  <c r="X33" i="106"/>
  <c r="X63" i="106" s="1"/>
  <c r="AE8" i="106"/>
  <c r="M33" i="106"/>
  <c r="M63" i="106" s="1"/>
  <c r="Y33" i="106"/>
  <c r="Y63" i="106" s="1"/>
  <c r="K33" i="106"/>
  <c r="K63" i="106" s="1"/>
  <c r="I33" i="106"/>
  <c r="I63" i="106" s="1"/>
  <c r="O33" i="106"/>
  <c r="O63" i="106" s="1"/>
  <c r="U33" i="106"/>
  <c r="U63" i="106" s="1"/>
  <c r="AA33" i="106"/>
  <c r="AA63" i="106" s="1"/>
  <c r="AC33" i="106"/>
  <c r="AC63" i="106" s="1"/>
  <c r="P33" i="106"/>
  <c r="P63" i="106" s="1"/>
  <c r="AB33" i="106"/>
  <c r="AB63" i="106" s="1"/>
  <c r="Q33" i="106"/>
  <c r="Q63" i="106" s="1"/>
  <c r="AE31" i="106"/>
  <c r="G33" i="106"/>
  <c r="G63" i="106" s="1"/>
  <c r="S33" i="106"/>
  <c r="S63" i="106" s="1"/>
  <c r="F33" i="106"/>
  <c r="F63" i="106" s="1"/>
  <c r="R33" i="106"/>
  <c r="R63" i="106" s="1"/>
  <c r="R68" i="106" s="1" a="1"/>
  <c r="R68" i="106" s="1"/>
  <c r="H33" i="106"/>
  <c r="H63" i="106" s="1"/>
  <c r="T33" i="106"/>
  <c r="T63" i="106" s="1"/>
  <c r="D69" i="106"/>
  <c r="N67" i="106" l="1" a="1"/>
  <c r="N67" i="106" s="1"/>
  <c r="F79" i="106"/>
  <c r="N69" i="106" a="1"/>
  <c r="N69" i="106" s="1"/>
  <c r="B85" i="109"/>
  <c r="B86" i="109" s="1"/>
  <c r="B90" i="109"/>
  <c r="B95" i="109" s="1"/>
  <c r="B96" i="109" s="1"/>
  <c r="B98" i="109" s="1"/>
  <c r="Z70" i="106" a="1"/>
  <c r="Z70" i="106" s="1"/>
  <c r="R70" i="106" a="1"/>
  <c r="R70" i="106" s="1"/>
  <c r="U70" i="106" a="1"/>
  <c r="U70" i="106" s="1"/>
  <c r="F78" i="106"/>
  <c r="Y69" i="106" a="1"/>
  <c r="Y69" i="106" s="1"/>
  <c r="M69" i="106" a="1"/>
  <c r="M69" i="106" s="1"/>
  <c r="N68" i="106" a="1"/>
  <c r="N68" i="106" s="1"/>
  <c r="I69" i="106" a="1"/>
  <c r="I69" i="106" s="1"/>
  <c r="W69" i="106" a="1"/>
  <c r="W69" i="106" s="1"/>
  <c r="F74" i="106"/>
  <c r="AB68" i="106" a="1"/>
  <c r="AB68" i="106" s="1"/>
  <c r="R67" i="106" a="1"/>
  <c r="R67" i="106" s="1"/>
  <c r="L70" i="106" a="1"/>
  <c r="L70" i="106" s="1"/>
  <c r="F85" i="106"/>
  <c r="U67" i="106" a="1"/>
  <c r="U67" i="106" s="1"/>
  <c r="T67" i="106" a="1"/>
  <c r="T67" i="106" s="1"/>
  <c r="R69" i="106" a="1"/>
  <c r="R69" i="106" s="1"/>
  <c r="AC67" i="106" a="1"/>
  <c r="AC67" i="106" s="1"/>
  <c r="AB67" i="106" a="1"/>
  <c r="AB67" i="106" s="1"/>
  <c r="T69" i="106" a="1"/>
  <c r="T69" i="106" s="1"/>
  <c r="O68" i="106" a="1"/>
  <c r="O68" i="106" s="1"/>
  <c r="AA69" i="106" a="1"/>
  <c r="AA69" i="106" s="1"/>
  <c r="T68" i="106" a="1"/>
  <c r="T68" i="106" s="1"/>
  <c r="I70" i="106" a="1"/>
  <c r="I70" i="106" s="1"/>
  <c r="O70" i="106" a="1"/>
  <c r="O70" i="106" s="1"/>
  <c r="P68" i="106" a="1"/>
  <c r="P68" i="106" s="1"/>
  <c r="AA68" i="106" a="1"/>
  <c r="AA68" i="106" s="1"/>
  <c r="G69" i="106" a="1"/>
  <c r="G69" i="106" s="1"/>
  <c r="I67" i="106" a="1"/>
  <c r="I67" i="106" s="1"/>
  <c r="U68" i="106" a="1"/>
  <c r="U68" i="106" s="1"/>
  <c r="Y70" i="106" a="1"/>
  <c r="Y70" i="106" s="1"/>
  <c r="Z69" i="106" a="1"/>
  <c r="Z69" i="106" s="1"/>
  <c r="P69" i="106" a="1"/>
  <c r="P69" i="106" s="1"/>
  <c r="L68" i="106" a="1"/>
  <c r="L68" i="106" s="1"/>
  <c r="L67" i="106" a="1"/>
  <c r="L67" i="106" s="1"/>
  <c r="W68" i="106" a="1"/>
  <c r="W68" i="106" s="1"/>
  <c r="W67" i="106" a="1"/>
  <c r="W67" i="106" s="1"/>
  <c r="H67" i="106" a="1"/>
  <c r="H67" i="106" s="1"/>
  <c r="K69" i="106" a="1"/>
  <c r="K69" i="106" s="1"/>
  <c r="S69" i="106" a="1"/>
  <c r="S69" i="106" s="1"/>
  <c r="L69" i="106" a="1"/>
  <c r="L69" i="106" s="1"/>
  <c r="AC68" i="106" a="1"/>
  <c r="AC68" i="106" s="1"/>
  <c r="AC69" i="106" a="1"/>
  <c r="AC69" i="106" s="1"/>
  <c r="AC70" i="106" a="1"/>
  <c r="AC70" i="106" s="1"/>
  <c r="I68" i="106" a="1"/>
  <c r="I68" i="106" s="1"/>
  <c r="Z68" i="106" a="1"/>
  <c r="Z68" i="106" s="1"/>
  <c r="S67" i="106" a="1"/>
  <c r="S67" i="106" s="1"/>
  <c r="K70" i="106" a="1"/>
  <c r="K70" i="106" s="1"/>
  <c r="P67" i="106" a="1"/>
  <c r="P67" i="106" s="1"/>
  <c r="G67" i="106" a="1"/>
  <c r="G67" i="106" s="1"/>
  <c r="M68" i="106" a="1"/>
  <c r="M68" i="106" s="1"/>
  <c r="Q68" i="106" a="1"/>
  <c r="Q68" i="106" s="1"/>
  <c r="M67" i="106" a="1"/>
  <c r="M67" i="106" s="1"/>
  <c r="Y68" i="106" a="1"/>
  <c r="Y68" i="106" s="1"/>
  <c r="AB69" i="106" a="1"/>
  <c r="AB69" i="106" s="1"/>
  <c r="G68" i="106" a="1"/>
  <c r="G68" i="106" s="1"/>
  <c r="X68" i="106" a="1"/>
  <c r="X68" i="106" s="1"/>
  <c r="AA70" i="106" a="1"/>
  <c r="AA70" i="106" s="1"/>
  <c r="H68" i="106" a="1"/>
  <c r="H68" i="106" s="1"/>
  <c r="Y67" i="106" a="1"/>
  <c r="Y67" i="106" s="1"/>
  <c r="X67" i="106" a="1"/>
  <c r="X67" i="106" s="1"/>
  <c r="U69" i="106" a="1"/>
  <c r="U69" i="106" s="1"/>
  <c r="H69" i="106" a="1"/>
  <c r="H69" i="106" s="1"/>
  <c r="AA67" i="106" a="1"/>
  <c r="AA67" i="106" s="1"/>
  <c r="O67" i="106" a="1"/>
  <c r="O67" i="106" s="1"/>
  <c r="Q67" i="106" a="1"/>
  <c r="Q67" i="106" s="1"/>
  <c r="K68" i="106" a="1"/>
  <c r="K68" i="106" s="1"/>
  <c r="S68" i="106" a="1"/>
  <c r="S68" i="106" s="1"/>
  <c r="Z67" i="106" a="1"/>
  <c r="Z67" i="106" s="1"/>
  <c r="O69" i="106" a="1"/>
  <c r="O69" i="106" s="1"/>
  <c r="Q69" i="106" a="1"/>
  <c r="Q69" i="106" s="1"/>
  <c r="X69" i="106" a="1"/>
  <c r="X69" i="106" s="1"/>
  <c r="K67" i="106" a="1"/>
  <c r="K67" i="106" s="1"/>
  <c r="F84" i="106"/>
  <c r="F89" i="106"/>
  <c r="F70" i="106"/>
  <c r="F67" i="106"/>
  <c r="F73" i="106"/>
  <c r="F75" i="106"/>
  <c r="F69" i="106"/>
  <c r="F86" i="106"/>
  <c r="F77" i="106"/>
  <c r="F76" i="106"/>
  <c r="F87" i="106"/>
  <c r="F68" i="106"/>
  <c r="AE33" i="106"/>
  <c r="D70" i="106"/>
  <c r="W70" i="106" s="1" a="1"/>
  <c r="W70" i="106" s="1"/>
  <c r="F80" i="106"/>
  <c r="F81" i="106"/>
  <c r="F82" i="106"/>
  <c r="F71" i="106"/>
  <c r="F83" i="106"/>
  <c r="F88" i="106"/>
  <c r="F72" i="106"/>
  <c r="G70" i="106" l="1" a="1"/>
  <c r="G70" i="106" s="1"/>
  <c r="X70" i="106" a="1"/>
  <c r="X70" i="106" s="1"/>
  <c r="AB70" i="106" a="1"/>
  <c r="AB70" i="106" s="1"/>
  <c r="T70" i="106" a="1"/>
  <c r="T70" i="106" s="1"/>
  <c r="V70" i="106" a="1"/>
  <c r="V70" i="106" s="1"/>
  <c r="Q70" i="106" a="1"/>
  <c r="Q70" i="106" s="1"/>
  <c r="M70" i="106" a="1"/>
  <c r="M70" i="106" s="1"/>
  <c r="P70" i="106" a="1"/>
  <c r="P70" i="106" s="1"/>
  <c r="S70" i="106" a="1"/>
  <c r="S70" i="106" s="1"/>
  <c r="H70" i="106" a="1"/>
  <c r="H70" i="106" s="1"/>
  <c r="N70" i="106" a="1"/>
  <c r="N70" i="106" s="1"/>
  <c r="J70" i="106" a="1"/>
  <c r="J70" i="106" s="1"/>
  <c r="H96" i="106"/>
  <c r="J96" i="106" s="1"/>
  <c r="K96" i="106" s="1"/>
  <c r="D71" i="106"/>
  <c r="H97" i="106"/>
  <c r="J97" i="106" s="1"/>
  <c r="K97" i="106" s="1"/>
  <c r="H98" i="106"/>
  <c r="J98" i="106" s="1"/>
  <c r="K98" i="106" s="1"/>
  <c r="V71" i="106" l="1" a="1"/>
  <c r="V71" i="106" s="1"/>
  <c r="S71" i="106" a="1"/>
  <c r="S71" i="106" s="1"/>
  <c r="H71" i="106" a="1"/>
  <c r="H71" i="106" s="1"/>
  <c r="Y71" i="106" a="1"/>
  <c r="Y71" i="106" s="1"/>
  <c r="O71" i="106" a="1"/>
  <c r="O71" i="106" s="1"/>
  <c r="T71" i="106" a="1"/>
  <c r="T71" i="106" s="1"/>
  <c r="I71" i="106" a="1"/>
  <c r="I71" i="106" s="1"/>
  <c r="U71" i="106" a="1"/>
  <c r="U71" i="106" s="1"/>
  <c r="P71" i="106" a="1"/>
  <c r="P71" i="106" s="1"/>
  <c r="L71" i="106" a="1"/>
  <c r="L71" i="106" s="1"/>
  <c r="N71" i="106" a="1"/>
  <c r="N71" i="106" s="1"/>
  <c r="J71" i="106" a="1"/>
  <c r="J71" i="106" s="1"/>
  <c r="W71" i="106" a="1"/>
  <c r="W71" i="106" s="1"/>
  <c r="K71" i="106" a="1"/>
  <c r="K71" i="106" s="1"/>
  <c r="Q71" i="106" a="1"/>
  <c r="Q71" i="106" s="1"/>
  <c r="AB71" i="106" a="1"/>
  <c r="AB71" i="106" s="1"/>
  <c r="G71" i="106" a="1"/>
  <c r="G71" i="106" s="1"/>
  <c r="Z71" i="106" a="1"/>
  <c r="Z71" i="106" s="1"/>
  <c r="R71" i="106" a="1"/>
  <c r="R71" i="106" s="1"/>
  <c r="AA71" i="106" a="1"/>
  <c r="AA71" i="106" s="1"/>
  <c r="M71" i="106" a="1"/>
  <c r="M71" i="106" s="1"/>
  <c r="X71" i="106" a="1"/>
  <c r="X71" i="106" s="1"/>
  <c r="AC71" i="106" a="1"/>
  <c r="AC71" i="106" s="1"/>
  <c r="D72" i="106"/>
  <c r="H99" i="106"/>
  <c r="J99" i="106" s="1"/>
  <c r="K99" i="106" s="1"/>
  <c r="K72" i="106" l="1" a="1"/>
  <c r="K72" i="106" s="1"/>
  <c r="AA72" i="106" a="1"/>
  <c r="AA72" i="106" s="1"/>
  <c r="Q72" i="106" a="1"/>
  <c r="Q72" i="106" s="1"/>
  <c r="I72" i="106" a="1"/>
  <c r="I72" i="106" s="1"/>
  <c r="Y72" i="106" a="1"/>
  <c r="Y72" i="106" s="1"/>
  <c r="J72" i="106" a="1"/>
  <c r="J72" i="106" s="1"/>
  <c r="M72" i="106" a="1"/>
  <c r="M72" i="106" s="1"/>
  <c r="N72" i="106" a="1"/>
  <c r="N72" i="106" s="1"/>
  <c r="L72" i="106" a="1"/>
  <c r="L72" i="106" s="1"/>
  <c r="X72" i="106" a="1"/>
  <c r="X72" i="106" s="1"/>
  <c r="R72" i="106" a="1"/>
  <c r="R72" i="106" s="1"/>
  <c r="T72" i="106" a="1"/>
  <c r="T72" i="106" s="1"/>
  <c r="S72" i="106" a="1"/>
  <c r="S72" i="106" s="1"/>
  <c r="P72" i="106" a="1"/>
  <c r="P72" i="106" s="1"/>
  <c r="G72" i="106" a="1"/>
  <c r="G72" i="106" s="1"/>
  <c r="W72" i="106" a="1"/>
  <c r="W72" i="106" s="1"/>
  <c r="U72" i="106" a="1"/>
  <c r="U72" i="106" s="1"/>
  <c r="AB72" i="106" a="1"/>
  <c r="AB72" i="106" s="1"/>
  <c r="H72" i="106" a="1"/>
  <c r="H72" i="106" s="1"/>
  <c r="V72" i="106" a="1"/>
  <c r="V72" i="106" s="1"/>
  <c r="O72" i="106" a="1"/>
  <c r="O72" i="106" s="1"/>
  <c r="AC72" i="106" a="1"/>
  <c r="AC72" i="106" s="1"/>
  <c r="Z72" i="106" a="1"/>
  <c r="Z72" i="106" s="1"/>
  <c r="D73" i="106"/>
  <c r="H100" i="106"/>
  <c r="J100" i="106" s="1"/>
  <c r="K100" i="106" s="1"/>
  <c r="Y73" i="106" l="1" a="1"/>
  <c r="Y73" i="106" s="1"/>
  <c r="X73" i="106" a="1"/>
  <c r="X73" i="106" s="1"/>
  <c r="AA73" i="106" a="1"/>
  <c r="AA73" i="106" s="1"/>
  <c r="N73" i="106" a="1"/>
  <c r="N73" i="106" s="1"/>
  <c r="I73" i="106" a="1"/>
  <c r="I73" i="106" s="1"/>
  <c r="P73" i="106" a="1"/>
  <c r="P73" i="106" s="1"/>
  <c r="V73" i="106" a="1"/>
  <c r="V73" i="106" s="1"/>
  <c r="K73" i="106" a="1"/>
  <c r="K73" i="106" s="1"/>
  <c r="J73" i="106" a="1"/>
  <c r="J73" i="106" s="1"/>
  <c r="M73" i="106" a="1"/>
  <c r="M73" i="106" s="1"/>
  <c r="O73" i="106" a="1"/>
  <c r="O73" i="106" s="1"/>
  <c r="L73" i="106" a="1"/>
  <c r="L73" i="106" s="1"/>
  <c r="G73" i="106" a="1"/>
  <c r="G73" i="106" s="1"/>
  <c r="U73" i="106" a="1"/>
  <c r="U73" i="106" s="1"/>
  <c r="S73" i="106" a="1"/>
  <c r="S73" i="106" s="1"/>
  <c r="R73" i="106" a="1"/>
  <c r="R73" i="106" s="1"/>
  <c r="Q73" i="106" a="1"/>
  <c r="Q73" i="106" s="1"/>
  <c r="H73" i="106" a="1"/>
  <c r="H73" i="106" s="1"/>
  <c r="Z73" i="106" a="1"/>
  <c r="Z73" i="106" s="1"/>
  <c r="AB73" i="106" a="1"/>
  <c r="AB73" i="106" s="1"/>
  <c r="W73" i="106" a="1"/>
  <c r="W73" i="106" s="1"/>
  <c r="AC73" i="106" a="1"/>
  <c r="AC73" i="106" s="1"/>
  <c r="T73" i="106" a="1"/>
  <c r="T73" i="106" s="1"/>
  <c r="D74" i="106"/>
  <c r="H101" i="106"/>
  <c r="J101" i="106" s="1"/>
  <c r="K101" i="106" s="1"/>
  <c r="N74" i="106" l="1" a="1"/>
  <c r="N74" i="106" s="1"/>
  <c r="Z74" i="106" a="1"/>
  <c r="Z74" i="106" s="1"/>
  <c r="AC74" i="106" a="1"/>
  <c r="AC74" i="106" s="1"/>
  <c r="U74" i="106" a="1"/>
  <c r="U74" i="106" s="1"/>
  <c r="O74" i="106" a="1"/>
  <c r="O74" i="106" s="1"/>
  <c r="V74" i="106" a="1"/>
  <c r="V74" i="106" s="1"/>
  <c r="Y74" i="106" a="1"/>
  <c r="Y74" i="106" s="1"/>
  <c r="X74" i="106" a="1"/>
  <c r="X74" i="106" s="1"/>
  <c r="M74" i="106" a="1"/>
  <c r="M74" i="106" s="1"/>
  <c r="AA74" i="106" a="1"/>
  <c r="AA74" i="106" s="1"/>
  <c r="J74" i="106" a="1"/>
  <c r="J74" i="106" s="1"/>
  <c r="Q74" i="106" a="1"/>
  <c r="Q74" i="106" s="1"/>
  <c r="AB74" i="106" a="1"/>
  <c r="AB74" i="106" s="1"/>
  <c r="I74" i="106" a="1"/>
  <c r="I74" i="106" s="1"/>
  <c r="H103" i="106" s="1"/>
  <c r="J103" i="106" s="1"/>
  <c r="K103" i="106" s="1"/>
  <c r="R74" i="106" a="1"/>
  <c r="R74" i="106" s="1"/>
  <c r="S74" i="106" a="1"/>
  <c r="S74" i="106" s="1"/>
  <c r="P74" i="106" a="1"/>
  <c r="P74" i="106" s="1"/>
  <c r="H74" i="106" a="1"/>
  <c r="H74" i="106" s="1"/>
  <c r="W74" i="106" a="1"/>
  <c r="W74" i="106" s="1"/>
  <c r="G74" i="106" a="1"/>
  <c r="G74" i="106" s="1"/>
  <c r="T74" i="106" a="1"/>
  <c r="T74" i="106" s="1"/>
  <c r="L74" i="106" a="1"/>
  <c r="L74" i="106" s="1"/>
  <c r="K74" i="106" a="1"/>
  <c r="K74" i="106" s="1"/>
  <c r="H102" i="106"/>
  <c r="J102" i="106" s="1"/>
  <c r="K102" i="106" s="1"/>
  <c r="D75" i="106"/>
  <c r="V75" i="106" l="1" a="1"/>
  <c r="V75" i="106" s="1"/>
  <c r="T75" i="106" a="1"/>
  <c r="T75" i="106" s="1"/>
  <c r="W75" i="106" a="1"/>
  <c r="W75" i="106" s="1"/>
  <c r="R75" i="106" a="1"/>
  <c r="R75" i="106" s="1"/>
  <c r="K75" i="106" a="1"/>
  <c r="K75" i="106" s="1"/>
  <c r="Z75" i="106" a="1"/>
  <c r="Z75" i="106" s="1"/>
  <c r="Y75" i="106" a="1"/>
  <c r="Y75" i="106" s="1"/>
  <c r="S75" i="106" a="1"/>
  <c r="S75" i="106" s="1"/>
  <c r="N75" i="106" a="1"/>
  <c r="N75" i="106" s="1"/>
  <c r="U75" i="106" a="1"/>
  <c r="U75" i="106" s="1"/>
  <c r="L75" i="106" a="1"/>
  <c r="L75" i="106" s="1"/>
  <c r="M75" i="106" a="1"/>
  <c r="M75" i="106" s="1"/>
  <c r="G75" i="106" a="1"/>
  <c r="G75" i="106" s="1"/>
  <c r="X75" i="106" a="1"/>
  <c r="X75" i="106" s="1"/>
  <c r="Q75" i="106" a="1"/>
  <c r="Q75" i="106" s="1"/>
  <c r="J75" i="106" a="1"/>
  <c r="J75" i="106" s="1"/>
  <c r="AA75" i="106" a="1"/>
  <c r="AA75" i="106" s="1"/>
  <c r="AB75" i="106" a="1"/>
  <c r="AB75" i="106" s="1"/>
  <c r="O75" i="106" a="1"/>
  <c r="O75" i="106" s="1"/>
  <c r="I75" i="106" a="1"/>
  <c r="I75" i="106" s="1"/>
  <c r="P75" i="106" a="1"/>
  <c r="P75" i="106" s="1"/>
  <c r="AC75" i="106" a="1"/>
  <c r="AC75" i="106" s="1"/>
  <c r="H75" i="106" a="1"/>
  <c r="H75" i="106" s="1"/>
  <c r="D76" i="106"/>
  <c r="V76" i="106" l="1" a="1"/>
  <c r="V76" i="106" s="1"/>
  <c r="N76" i="106" a="1"/>
  <c r="N76" i="106" s="1"/>
  <c r="Q76" i="106" a="1"/>
  <c r="Q76" i="106" s="1"/>
  <c r="T76" i="106" a="1"/>
  <c r="T76" i="106" s="1"/>
  <c r="Z76" i="106" a="1"/>
  <c r="Z76" i="106" s="1"/>
  <c r="J76" i="106" a="1"/>
  <c r="J76" i="106" s="1"/>
  <c r="AC76" i="106" a="1"/>
  <c r="AC76" i="106" s="1"/>
  <c r="K76" i="106" a="1"/>
  <c r="K76" i="106" s="1"/>
  <c r="H76" i="106" a="1"/>
  <c r="H76" i="106" s="1"/>
  <c r="L76" i="106" a="1"/>
  <c r="L76" i="106" s="1"/>
  <c r="Y76" i="106" a="1"/>
  <c r="Y76" i="106" s="1"/>
  <c r="O76" i="106" a="1"/>
  <c r="O76" i="106" s="1"/>
  <c r="R76" i="106" a="1"/>
  <c r="R76" i="106" s="1"/>
  <c r="P76" i="106" a="1"/>
  <c r="P76" i="106" s="1"/>
  <c r="M76" i="106" a="1"/>
  <c r="M76" i="106" s="1"/>
  <c r="S76" i="106" a="1"/>
  <c r="S76" i="106" s="1"/>
  <c r="G76" i="106" a="1"/>
  <c r="G76" i="106" s="1"/>
  <c r="X76" i="106" a="1"/>
  <c r="X76" i="106" s="1"/>
  <c r="I76" i="106" a="1"/>
  <c r="I76" i="106" s="1"/>
  <c r="U76" i="106" a="1"/>
  <c r="U76" i="106" s="1"/>
  <c r="AA76" i="106" a="1"/>
  <c r="AA76" i="106" s="1"/>
  <c r="W76" i="106" a="1"/>
  <c r="W76" i="106" s="1"/>
  <c r="AB76" i="106" a="1"/>
  <c r="AB76" i="106" s="1"/>
  <c r="H104" i="106"/>
  <c r="J104" i="106" s="1"/>
  <c r="K104" i="106" s="1"/>
  <c r="D77" i="106"/>
  <c r="V77" i="106" l="1" a="1"/>
  <c r="V77" i="106" s="1"/>
  <c r="O77" i="106" a="1"/>
  <c r="O77" i="106" s="1"/>
  <c r="Q77" i="106" a="1"/>
  <c r="Q77" i="106" s="1"/>
  <c r="T77" i="106" a="1"/>
  <c r="T77" i="106" s="1"/>
  <c r="S77" i="106" a="1"/>
  <c r="S77" i="106" s="1"/>
  <c r="U77" i="106" a="1"/>
  <c r="U77" i="106" s="1"/>
  <c r="K77" i="106" a="1"/>
  <c r="K77" i="106" s="1"/>
  <c r="P77" i="106" a="1"/>
  <c r="P77" i="106" s="1"/>
  <c r="R77" i="106" a="1"/>
  <c r="R77" i="106" s="1"/>
  <c r="AB77" i="106" a="1"/>
  <c r="AB77" i="106" s="1"/>
  <c r="G77" i="106" a="1"/>
  <c r="G77" i="106" s="1"/>
  <c r="Z77" i="106" a="1"/>
  <c r="Z77" i="106" s="1"/>
  <c r="N77" i="106" a="1"/>
  <c r="N77" i="106" s="1"/>
  <c r="M77" i="106" a="1"/>
  <c r="M77" i="106" s="1"/>
  <c r="I77" i="106" a="1"/>
  <c r="I77" i="106" s="1"/>
  <c r="Y77" i="106" a="1"/>
  <c r="Y77" i="106" s="1"/>
  <c r="X77" i="106" a="1"/>
  <c r="X77" i="106" s="1"/>
  <c r="L77" i="106" a="1"/>
  <c r="L77" i="106" s="1"/>
  <c r="J77" i="106" a="1"/>
  <c r="J77" i="106" s="1"/>
  <c r="AC77" i="106" a="1"/>
  <c r="AC77" i="106" s="1"/>
  <c r="H77" i="106" a="1"/>
  <c r="H77" i="106" s="1"/>
  <c r="W77" i="106" a="1"/>
  <c r="W77" i="106" s="1"/>
  <c r="AA77" i="106" a="1"/>
  <c r="AA77" i="106" s="1"/>
  <c r="H105" i="106"/>
  <c r="J105" i="106" s="1"/>
  <c r="K105" i="106" s="1"/>
  <c r="D78" i="106"/>
  <c r="V78" i="106" l="1" a="1"/>
  <c r="V78" i="106" s="1"/>
  <c r="N78" i="106" a="1"/>
  <c r="N78" i="106" s="1"/>
  <c r="AB78" i="106" a="1"/>
  <c r="AB78" i="106" s="1"/>
  <c r="AA78" i="106" a="1"/>
  <c r="AA78" i="106" s="1"/>
  <c r="L78" i="106" a="1"/>
  <c r="L78" i="106" s="1"/>
  <c r="T78" i="106" a="1"/>
  <c r="T78" i="106" s="1"/>
  <c r="U78" i="106" a="1"/>
  <c r="U78" i="106" s="1"/>
  <c r="W78" i="106" a="1"/>
  <c r="W78" i="106" s="1"/>
  <c r="AC78" i="106" a="1"/>
  <c r="AC78" i="106" s="1"/>
  <c r="R78" i="106" a="1"/>
  <c r="R78" i="106" s="1"/>
  <c r="Z78" i="106" a="1"/>
  <c r="Z78" i="106" s="1"/>
  <c r="J78" i="106" a="1"/>
  <c r="J78" i="106" s="1"/>
  <c r="S78" i="106" a="1"/>
  <c r="S78" i="106" s="1"/>
  <c r="P78" i="106" a="1"/>
  <c r="P78" i="106" s="1"/>
  <c r="H78" i="106" a="1"/>
  <c r="H78" i="106" s="1"/>
  <c r="Y78" i="106" a="1"/>
  <c r="Y78" i="106" s="1"/>
  <c r="Q78" i="106" a="1"/>
  <c r="Q78" i="106" s="1"/>
  <c r="M78" i="106" a="1"/>
  <c r="M78" i="106" s="1"/>
  <c r="G78" i="106" a="1"/>
  <c r="G78" i="106" s="1"/>
  <c r="I78" i="106" a="1"/>
  <c r="I78" i="106" s="1"/>
  <c r="K78" i="106" a="1"/>
  <c r="K78" i="106" s="1"/>
  <c r="O78" i="106" a="1"/>
  <c r="O78" i="106" s="1"/>
  <c r="X78" i="106" a="1"/>
  <c r="X78" i="106" s="1"/>
  <c r="H106" i="106"/>
  <c r="J106" i="106" s="1"/>
  <c r="K106" i="106" s="1"/>
  <c r="D79" i="106"/>
  <c r="V79" i="106" l="1" a="1"/>
  <c r="V79" i="106" s="1"/>
  <c r="J79" i="106" a="1"/>
  <c r="J79" i="106" s="1"/>
  <c r="H79" i="106" a="1"/>
  <c r="H79" i="106" s="1"/>
  <c r="X79" i="106" a="1"/>
  <c r="X79" i="106" s="1"/>
  <c r="R79" i="106" a="1"/>
  <c r="R79" i="106" s="1"/>
  <c r="O79" i="106" a="1"/>
  <c r="O79" i="106" s="1"/>
  <c r="N79" i="106" a="1"/>
  <c r="N79" i="106" s="1"/>
  <c r="AB79" i="106" a="1"/>
  <c r="AB79" i="106" s="1"/>
  <c r="AA79" i="106" a="1"/>
  <c r="AA79" i="106" s="1"/>
  <c r="U79" i="106" a="1"/>
  <c r="U79" i="106" s="1"/>
  <c r="W79" i="106" a="1"/>
  <c r="W79" i="106" s="1"/>
  <c r="P79" i="106" a="1"/>
  <c r="P79" i="106" s="1"/>
  <c r="K79" i="106" a="1"/>
  <c r="K79" i="106" s="1"/>
  <c r="Z79" i="106" a="1"/>
  <c r="Z79" i="106" s="1"/>
  <c r="AC79" i="106" a="1"/>
  <c r="AC79" i="106" s="1"/>
  <c r="M79" i="106" a="1"/>
  <c r="M79" i="106" s="1"/>
  <c r="I79" i="106" a="1"/>
  <c r="I79" i="106" s="1"/>
  <c r="Q79" i="106" a="1"/>
  <c r="Q79" i="106" s="1"/>
  <c r="S79" i="106" a="1"/>
  <c r="S79" i="106" s="1"/>
  <c r="L79" i="106" a="1"/>
  <c r="L79" i="106" s="1"/>
  <c r="T79" i="106" a="1"/>
  <c r="T79" i="106" s="1"/>
  <c r="Y79" i="106" a="1"/>
  <c r="Y79" i="106" s="1"/>
  <c r="G79" i="106" a="1"/>
  <c r="G79" i="106" s="1"/>
  <c r="H107" i="106"/>
  <c r="J107" i="106" s="1"/>
  <c r="K107" i="106" s="1"/>
  <c r="K108" i="106" s="1"/>
  <c r="D80" i="106"/>
  <c r="V80" i="106" l="1" a="1"/>
  <c r="V80" i="106" s="1"/>
  <c r="X80" i="106" a="1"/>
  <c r="X80" i="106" s="1"/>
  <c r="AA80" i="106" a="1"/>
  <c r="AA80" i="106" s="1"/>
  <c r="U80" i="106" a="1"/>
  <c r="U80" i="106" s="1"/>
  <c r="Q80" i="106" a="1"/>
  <c r="Q80" i="106" s="1"/>
  <c r="AB80" i="106" a="1"/>
  <c r="AB80" i="106" s="1"/>
  <c r="I80" i="106" a="1"/>
  <c r="I80" i="106" s="1"/>
  <c r="AC80" i="106" a="1"/>
  <c r="AC80" i="106" s="1"/>
  <c r="W80" i="106" a="1"/>
  <c r="W80" i="106" s="1"/>
  <c r="N80" i="106" a="1"/>
  <c r="N80" i="106" s="1"/>
  <c r="Z80" i="106" a="1"/>
  <c r="Z80" i="106" s="1"/>
  <c r="L80" i="106" a="1"/>
  <c r="L80" i="106" s="1"/>
  <c r="T80" i="106" a="1"/>
  <c r="T80" i="106" s="1"/>
  <c r="S80" i="106" a="1"/>
  <c r="S80" i="106" s="1"/>
  <c r="H80" i="106" a="1"/>
  <c r="H80" i="106" s="1"/>
  <c r="Y80" i="106" a="1"/>
  <c r="Y80" i="106" s="1"/>
  <c r="R80" i="106" a="1"/>
  <c r="R80" i="106" s="1"/>
  <c r="J80" i="106" a="1"/>
  <c r="J80" i="106" s="1"/>
  <c r="G80" i="106" a="1"/>
  <c r="G80" i="106" s="1"/>
  <c r="P80" i="106" a="1"/>
  <c r="P80" i="106" s="1"/>
  <c r="O80" i="106" a="1"/>
  <c r="O80" i="106" s="1"/>
  <c r="K80" i="106" a="1"/>
  <c r="K80" i="106" s="1"/>
  <c r="M80" i="106" a="1"/>
  <c r="M80" i="106" s="1"/>
  <c r="D81" i="106"/>
  <c r="V81" i="106" l="1" a="1"/>
  <c r="V81" i="106" s="1"/>
  <c r="W81" i="106" a="1"/>
  <c r="W81" i="106" s="1"/>
  <c r="I81" i="106" a="1"/>
  <c r="I81" i="106" s="1"/>
  <c r="H81" i="106" a="1"/>
  <c r="H81" i="106" s="1"/>
  <c r="S81" i="106" a="1"/>
  <c r="S81" i="106" s="1"/>
  <c r="AC81" i="106" a="1"/>
  <c r="AC81" i="106" s="1"/>
  <c r="T81" i="106" a="1"/>
  <c r="T81" i="106" s="1"/>
  <c r="L81" i="106" a="1"/>
  <c r="L81" i="106" s="1"/>
  <c r="J81" i="106" a="1"/>
  <c r="J81" i="106" s="1"/>
  <c r="P81" i="106" a="1"/>
  <c r="P81" i="106" s="1"/>
  <c r="Z81" i="106" a="1"/>
  <c r="Z81" i="106" s="1"/>
  <c r="O81" i="106" a="1"/>
  <c r="O81" i="106" s="1"/>
  <c r="R81" i="106" a="1"/>
  <c r="R81" i="106" s="1"/>
  <c r="U81" i="106" a="1"/>
  <c r="U81" i="106" s="1"/>
  <c r="G81" i="106" a="1"/>
  <c r="G81" i="106" s="1"/>
  <c r="AA81" i="106" a="1"/>
  <c r="AA81" i="106" s="1"/>
  <c r="X81" i="106" a="1"/>
  <c r="X81" i="106" s="1"/>
  <c r="Y81" i="106" a="1"/>
  <c r="Y81" i="106" s="1"/>
  <c r="K81" i="106" a="1"/>
  <c r="K81" i="106" s="1"/>
  <c r="Q81" i="106" a="1"/>
  <c r="Q81" i="106" s="1"/>
  <c r="M81" i="106" a="1"/>
  <c r="M81" i="106" s="1"/>
  <c r="N81" i="106" a="1"/>
  <c r="N81" i="106" s="1"/>
  <c r="AB81" i="106" a="1"/>
  <c r="AB81" i="106" s="1"/>
  <c r="D82" i="106"/>
  <c r="V82" i="106" l="1" a="1"/>
  <c r="V82" i="106" s="1"/>
  <c r="S82" i="106" a="1"/>
  <c r="S82" i="106" s="1"/>
  <c r="G82" i="106" a="1"/>
  <c r="G82" i="106" s="1"/>
  <c r="X82" i="106" a="1"/>
  <c r="X82" i="106" s="1"/>
  <c r="P82" i="106" a="1"/>
  <c r="P82" i="106" s="1"/>
  <c r="T82" i="106" a="1"/>
  <c r="T82" i="106" s="1"/>
  <c r="Y82" i="106" a="1"/>
  <c r="Y82" i="106" s="1"/>
  <c r="K82" i="106" a="1"/>
  <c r="K82" i="106" s="1"/>
  <c r="J82" i="106" a="1"/>
  <c r="J82" i="106" s="1"/>
  <c r="AC82" i="106" a="1"/>
  <c r="AC82" i="106" s="1"/>
  <c r="M82" i="106" a="1"/>
  <c r="M82" i="106" s="1"/>
  <c r="R82" i="106" a="1"/>
  <c r="R82" i="106" s="1"/>
  <c r="L82" i="106" a="1"/>
  <c r="L82" i="106" s="1"/>
  <c r="Q82" i="106" a="1"/>
  <c r="Q82" i="106" s="1"/>
  <c r="AB82" i="106" a="1"/>
  <c r="AB82" i="106" s="1"/>
  <c r="U82" i="106" a="1"/>
  <c r="U82" i="106" s="1"/>
  <c r="O82" i="106" a="1"/>
  <c r="O82" i="106" s="1"/>
  <c r="Z82" i="106" a="1"/>
  <c r="Z82" i="106" s="1"/>
  <c r="I82" i="106" a="1"/>
  <c r="I82" i="106" s="1"/>
  <c r="W82" i="106" a="1"/>
  <c r="W82" i="106" s="1"/>
  <c r="N82" i="106" a="1"/>
  <c r="N82" i="106" s="1"/>
  <c r="H82" i="106" a="1"/>
  <c r="H82" i="106" s="1"/>
  <c r="AA82" i="106" a="1"/>
  <c r="AA82" i="106" s="1"/>
  <c r="D83" i="106"/>
  <c r="J83" i="106" l="1" a="1"/>
  <c r="J83" i="106" s="1"/>
  <c r="V83" i="106" a="1"/>
  <c r="V83" i="106" s="1"/>
  <c r="M83" i="106" a="1"/>
  <c r="M83" i="106" s="1"/>
  <c r="K83" i="106" a="1"/>
  <c r="K83" i="106" s="1"/>
  <c r="U83" i="106" a="1"/>
  <c r="U83" i="106" s="1"/>
  <c r="AB83" i="106" a="1"/>
  <c r="AB83" i="106" s="1"/>
  <c r="X83" i="106" a="1"/>
  <c r="X83" i="106" s="1"/>
  <c r="P83" i="106" a="1"/>
  <c r="P83" i="106" s="1"/>
  <c r="L83" i="106" a="1"/>
  <c r="L83" i="106" s="1"/>
  <c r="AA83" i="106" a="1"/>
  <c r="AA83" i="106" s="1"/>
  <c r="N83" i="106" a="1"/>
  <c r="N83" i="106" s="1"/>
  <c r="Y83" i="106" a="1"/>
  <c r="Y83" i="106" s="1"/>
  <c r="H83" i="106" a="1"/>
  <c r="H83" i="106" s="1"/>
  <c r="O83" i="106" a="1"/>
  <c r="O83" i="106" s="1"/>
  <c r="W83" i="106" a="1"/>
  <c r="W83" i="106" s="1"/>
  <c r="T83" i="106" a="1"/>
  <c r="T83" i="106" s="1"/>
  <c r="S83" i="106" a="1"/>
  <c r="S83" i="106" s="1"/>
  <c r="Z83" i="106" a="1"/>
  <c r="Z83" i="106" s="1"/>
  <c r="G83" i="106" a="1"/>
  <c r="G83" i="106" s="1"/>
  <c r="AC83" i="106" a="1"/>
  <c r="AC83" i="106" s="1"/>
  <c r="I83" i="106" a="1"/>
  <c r="I83" i="106" s="1"/>
  <c r="Q83" i="106" a="1"/>
  <c r="Q83" i="106" s="1"/>
  <c r="R83" i="106" a="1"/>
  <c r="R83" i="106" s="1"/>
  <c r="D84" i="106"/>
  <c r="V84" i="106" l="1" a="1"/>
  <c r="V84" i="106" s="1"/>
  <c r="G84" i="106" a="1"/>
  <c r="G84" i="106" s="1"/>
  <c r="H84" i="106" a="1"/>
  <c r="H84" i="106" s="1"/>
  <c r="N84" i="106" a="1"/>
  <c r="N84" i="106" s="1"/>
  <c r="X84" i="106" a="1"/>
  <c r="X84" i="106" s="1"/>
  <c r="I84" i="106" a="1"/>
  <c r="I84" i="106" s="1"/>
  <c r="AA84" i="106" a="1"/>
  <c r="AA84" i="106" s="1"/>
  <c r="U84" i="106" a="1"/>
  <c r="U84" i="106" s="1"/>
  <c r="AC84" i="106" a="1"/>
  <c r="AC84" i="106" s="1"/>
  <c r="K84" i="106" a="1"/>
  <c r="K84" i="106" s="1"/>
  <c r="W84" i="106" a="1"/>
  <c r="W84" i="106" s="1"/>
  <c r="Y84" i="106" a="1"/>
  <c r="Y84" i="106" s="1"/>
  <c r="Z84" i="106" a="1"/>
  <c r="Z84" i="106" s="1"/>
  <c r="T84" i="106" a="1"/>
  <c r="T84" i="106" s="1"/>
  <c r="O84" i="106" a="1"/>
  <c r="O84" i="106" s="1"/>
  <c r="S84" i="106" a="1"/>
  <c r="S84" i="106" s="1"/>
  <c r="AB84" i="106" a="1"/>
  <c r="AB84" i="106" s="1"/>
  <c r="P84" i="106" a="1"/>
  <c r="P84" i="106" s="1"/>
  <c r="J84" i="106" a="1"/>
  <c r="J84" i="106" s="1"/>
  <c r="Q84" i="106" a="1"/>
  <c r="Q84" i="106" s="1"/>
  <c r="L84" i="106" a="1"/>
  <c r="L84" i="106" s="1"/>
  <c r="R84" i="106" a="1"/>
  <c r="R84" i="106" s="1"/>
  <c r="M84" i="106" a="1"/>
  <c r="M84" i="106" s="1"/>
  <c r="D85" i="106"/>
  <c r="V85" i="106" l="1" a="1"/>
  <c r="V85" i="106" s="1"/>
  <c r="N85" i="106" a="1"/>
  <c r="N85" i="106" s="1"/>
  <c r="AB85" i="106" a="1"/>
  <c r="AB85" i="106" s="1"/>
  <c r="S85" i="106" a="1"/>
  <c r="S85" i="106" s="1"/>
  <c r="O85" i="106" a="1"/>
  <c r="O85" i="106" s="1"/>
  <c r="AA85" i="106" a="1"/>
  <c r="AA85" i="106" s="1"/>
  <c r="H85" i="106" a="1"/>
  <c r="H85" i="106" s="1"/>
  <c r="M85" i="106" a="1"/>
  <c r="M85" i="106" s="1"/>
  <c r="Z85" i="106" a="1"/>
  <c r="Z85" i="106" s="1"/>
  <c r="P85" i="106" a="1"/>
  <c r="P85" i="106" s="1"/>
  <c r="R85" i="106" a="1"/>
  <c r="R85" i="106" s="1"/>
  <c r="Y85" i="106" a="1"/>
  <c r="Y85" i="106" s="1"/>
  <c r="L85" i="106" a="1"/>
  <c r="L85" i="106" s="1"/>
  <c r="U85" i="106" a="1"/>
  <c r="U85" i="106" s="1"/>
  <c r="I85" i="106" a="1"/>
  <c r="I85" i="106" s="1"/>
  <c r="X85" i="106" a="1"/>
  <c r="X85" i="106" s="1"/>
  <c r="Q85" i="106" a="1"/>
  <c r="Q85" i="106" s="1"/>
  <c r="K85" i="106" a="1"/>
  <c r="K85" i="106" s="1"/>
  <c r="W85" i="106" a="1"/>
  <c r="W85" i="106" s="1"/>
  <c r="J85" i="106" a="1"/>
  <c r="J85" i="106" s="1"/>
  <c r="G85" i="106" a="1"/>
  <c r="G85" i="106" s="1"/>
  <c r="T85" i="106" a="1"/>
  <c r="T85" i="106" s="1"/>
  <c r="AC85" i="106" a="1"/>
  <c r="AC85" i="106" s="1"/>
  <c r="D86" i="106"/>
  <c r="V86" i="106" l="1" a="1"/>
  <c r="V86" i="106" s="1"/>
  <c r="M86" i="106" a="1"/>
  <c r="M86" i="106" s="1"/>
  <c r="P86" i="106" a="1"/>
  <c r="P86" i="106" s="1"/>
  <c r="AC86" i="106" a="1"/>
  <c r="AC86" i="106" s="1"/>
  <c r="R86" i="106" a="1"/>
  <c r="R86" i="106" s="1"/>
  <c r="K86" i="106" a="1"/>
  <c r="K86" i="106" s="1"/>
  <c r="I86" i="106" a="1"/>
  <c r="I86" i="106" s="1"/>
  <c r="Y86" i="106" a="1"/>
  <c r="Y86" i="106" s="1"/>
  <c r="T86" i="106" a="1"/>
  <c r="T86" i="106" s="1"/>
  <c r="S86" i="106" a="1"/>
  <c r="S86" i="106" s="1"/>
  <c r="G86" i="106" a="1"/>
  <c r="G86" i="106" s="1"/>
  <c r="AA86" i="106" a="1"/>
  <c r="AA86" i="106" s="1"/>
  <c r="Q86" i="106" a="1"/>
  <c r="Q86" i="106" s="1"/>
  <c r="AB86" i="106" a="1"/>
  <c r="AB86" i="106" s="1"/>
  <c r="X86" i="106" a="1"/>
  <c r="X86" i="106" s="1"/>
  <c r="L86" i="106" a="1"/>
  <c r="L86" i="106" s="1"/>
  <c r="H86" i="106" a="1"/>
  <c r="H86" i="106" s="1"/>
  <c r="W86" i="106" a="1"/>
  <c r="W86" i="106" s="1"/>
  <c r="U86" i="106" a="1"/>
  <c r="U86" i="106" s="1"/>
  <c r="J86" i="106" a="1"/>
  <c r="J86" i="106" s="1"/>
  <c r="N86" i="106" a="1"/>
  <c r="N86" i="106" s="1"/>
  <c r="Z86" i="106" a="1"/>
  <c r="Z86" i="106" s="1"/>
  <c r="O86" i="106" a="1"/>
  <c r="O86" i="106" s="1"/>
  <c r="D87" i="106"/>
  <c r="V87" i="106" l="1" a="1"/>
  <c r="V87" i="106" s="1"/>
  <c r="J87" i="106" a="1"/>
  <c r="J87" i="106" s="1"/>
  <c r="P87" i="106" a="1"/>
  <c r="P87" i="106" s="1"/>
  <c r="R87" i="106" a="1"/>
  <c r="R87" i="106" s="1"/>
  <c r="AB87" i="106" a="1"/>
  <c r="AB87" i="106" s="1"/>
  <c r="AA87" i="106" a="1"/>
  <c r="AA87" i="106" s="1"/>
  <c r="U87" i="106" a="1"/>
  <c r="U87" i="106" s="1"/>
  <c r="H87" i="106" a="1"/>
  <c r="H87" i="106" s="1"/>
  <c r="M87" i="106" a="1"/>
  <c r="M87" i="106" s="1"/>
  <c r="Q87" i="106" a="1"/>
  <c r="Q87" i="106" s="1"/>
  <c r="G87" i="106" a="1"/>
  <c r="G87" i="106" s="1"/>
  <c r="N87" i="106" a="1"/>
  <c r="N87" i="106" s="1"/>
  <c r="AC87" i="106" a="1"/>
  <c r="AC87" i="106" s="1"/>
  <c r="I87" i="106" a="1"/>
  <c r="I87" i="106" s="1"/>
  <c r="T87" i="106" a="1"/>
  <c r="T87" i="106" s="1"/>
  <c r="O87" i="106" a="1"/>
  <c r="O87" i="106" s="1"/>
  <c r="Z87" i="106" a="1"/>
  <c r="Z87" i="106" s="1"/>
  <c r="K87" i="106" a="1"/>
  <c r="K87" i="106" s="1"/>
  <c r="L87" i="106" a="1"/>
  <c r="L87" i="106" s="1"/>
  <c r="X87" i="106" a="1"/>
  <c r="X87" i="106" s="1"/>
  <c r="Y87" i="106" a="1"/>
  <c r="Y87" i="106" s="1"/>
  <c r="W87" i="106" a="1"/>
  <c r="W87" i="106" s="1"/>
  <c r="S87" i="106" a="1"/>
  <c r="S87" i="106" s="1"/>
  <c r="D88" i="106"/>
  <c r="V88" i="106" l="1" a="1"/>
  <c r="V88" i="106" s="1"/>
  <c r="J88" i="106" a="1"/>
  <c r="J88" i="106" s="1"/>
  <c r="M88" i="106" a="1"/>
  <c r="M88" i="106" s="1"/>
  <c r="AC88" i="106" a="1"/>
  <c r="AC88" i="106" s="1"/>
  <c r="G88" i="106" a="1"/>
  <c r="G88" i="106" s="1"/>
  <c r="O88" i="106" a="1"/>
  <c r="O88" i="106" s="1"/>
  <c r="N88" i="106" a="1"/>
  <c r="N88" i="106" s="1"/>
  <c r="W88" i="106" a="1"/>
  <c r="W88" i="106" s="1"/>
  <c r="H88" i="106" a="1"/>
  <c r="H88" i="106" s="1"/>
  <c r="AB88" i="106" a="1"/>
  <c r="AB88" i="106" s="1"/>
  <c r="L88" i="106" a="1"/>
  <c r="L88" i="106" s="1"/>
  <c r="I88" i="106" a="1"/>
  <c r="I88" i="106" s="1"/>
  <c r="K88" i="106" a="1"/>
  <c r="K88" i="106" s="1"/>
  <c r="X88" i="106" a="1"/>
  <c r="X88" i="106" s="1"/>
  <c r="Q88" i="106" a="1"/>
  <c r="Q88" i="106" s="1"/>
  <c r="Z88" i="106" a="1"/>
  <c r="Z88" i="106" s="1"/>
  <c r="S88" i="106" a="1"/>
  <c r="S88" i="106" s="1"/>
  <c r="P88" i="106" a="1"/>
  <c r="P88" i="106" s="1"/>
  <c r="R88" i="106" a="1"/>
  <c r="R88" i="106" s="1"/>
  <c r="Y88" i="106" a="1"/>
  <c r="Y88" i="106" s="1"/>
  <c r="T88" i="106" a="1"/>
  <c r="T88" i="106" s="1"/>
  <c r="AA88" i="106" a="1"/>
  <c r="AA88" i="106" s="1"/>
  <c r="U88" i="106" a="1"/>
  <c r="U88" i="106" s="1"/>
  <c r="D89" i="106"/>
  <c r="V89" i="106" l="1" a="1"/>
  <c r="V89" i="106" s="1"/>
  <c r="J89" i="106" a="1"/>
  <c r="J89" i="106" s="1"/>
  <c r="AC89" i="106" a="1"/>
  <c r="AC89" i="106" s="1"/>
  <c r="T89" i="106" a="1"/>
  <c r="T89" i="106" s="1"/>
  <c r="Y89" i="106" a="1"/>
  <c r="Y89" i="106" s="1"/>
  <c r="N89" i="106" a="1"/>
  <c r="N89" i="106" s="1"/>
  <c r="O89" i="106" a="1"/>
  <c r="O89" i="106" s="1"/>
  <c r="X89" i="106" a="1"/>
  <c r="X89" i="106" s="1"/>
  <c r="AB89" i="106" a="1"/>
  <c r="AB89" i="106" s="1"/>
  <c r="G89" i="106" a="1"/>
  <c r="G89" i="106" s="1"/>
  <c r="S89" i="106" a="1"/>
  <c r="S89" i="106" s="1"/>
  <c r="P89" i="106" a="1"/>
  <c r="P89" i="106" s="1"/>
  <c r="AA89" i="106" a="1"/>
  <c r="AA89" i="106" s="1"/>
  <c r="K89" i="106" a="1"/>
  <c r="K89" i="106" s="1"/>
  <c r="R89" i="106" a="1"/>
  <c r="R89" i="106" s="1"/>
  <c r="I89" i="106" a="1"/>
  <c r="I89" i="106" s="1"/>
  <c r="Q89" i="106" a="1"/>
  <c r="Q89" i="106" s="1"/>
  <c r="Z89" i="106" a="1"/>
  <c r="Z89" i="106" s="1"/>
  <c r="H89" i="106" a="1"/>
  <c r="H89" i="106" s="1"/>
  <c r="U89" i="106" a="1"/>
  <c r="U89" i="106" s="1"/>
  <c r="L89" i="106" a="1"/>
  <c r="L89" i="106" s="1"/>
  <c r="W89" i="106" a="1"/>
  <c r="W89" i="106" s="1"/>
  <c r="M89" i="106" a="1"/>
  <c r="M89" i="106" s="1"/>
  <c r="D90" i="106"/>
  <c r="J90" i="106" l="1" a="1"/>
  <c r="J90" i="106" s="1"/>
  <c r="V90" i="106" a="1"/>
  <c r="V90" i="106" s="1"/>
  <c r="O90" i="106" a="1"/>
  <c r="O90" i="106" s="1"/>
  <c r="M90" i="106" a="1"/>
  <c r="M90" i="106" s="1"/>
  <c r="AC90" i="106" a="1"/>
  <c r="AC90" i="106" s="1"/>
  <c r="R90" i="106" a="1"/>
  <c r="R90" i="106" s="1"/>
  <c r="Q90" i="106" a="1"/>
  <c r="Q90" i="106" s="1"/>
  <c r="I90" i="106" a="1"/>
  <c r="I90" i="106" s="1"/>
  <c r="U90" i="106" a="1"/>
  <c r="U90" i="106" s="1"/>
  <c r="S90" i="106" a="1"/>
  <c r="S90" i="106" s="1"/>
  <c r="X90" i="106" a="1"/>
  <c r="X90" i="106" s="1"/>
  <c r="H90" i="106" a="1"/>
  <c r="H90" i="106" s="1"/>
  <c r="W90" i="106" a="1"/>
  <c r="W90" i="106" s="1"/>
  <c r="AB90" i="106" a="1"/>
  <c r="AB90" i="106" s="1"/>
  <c r="AA90" i="106" a="1"/>
  <c r="AA90" i="106" s="1"/>
  <c r="Y90" i="106" a="1"/>
  <c r="Y90" i="106" s="1"/>
  <c r="P90" i="106" a="1"/>
  <c r="P90" i="106" s="1"/>
  <c r="Z90" i="106" a="1"/>
  <c r="Z90" i="106" s="1"/>
  <c r="T90" i="106" a="1"/>
  <c r="T90" i="106" s="1"/>
  <c r="L90" i="106" a="1"/>
  <c r="L90" i="106" s="1"/>
  <c r="K90" i="106" a="1"/>
  <c r="K90" i="106" s="1"/>
  <c r="N90" i="106" a="1"/>
  <c r="N90" i="106" s="1"/>
  <c r="G90" i="106" a="1"/>
  <c r="G90" i="10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<sst xmlns="http://schemas.openxmlformats.org/spreadsheetml/2006/main" count="250" uniqueCount="149">
  <si>
    <t>Paid Month</t>
  </si>
  <si>
    <t>20X1</t>
  </si>
  <si>
    <t>20X2</t>
  </si>
  <si>
    <t>20X3</t>
  </si>
  <si>
    <r>
      <t>(b)            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Calculate the dental IBNR as of August 31, 20X3. </t>
    </r>
  </si>
  <si>
    <t>IBNR Analysis</t>
  </si>
  <si>
    <t>Incurred Month -&gt;</t>
  </si>
  <si>
    <t>Total</t>
  </si>
  <si>
    <t>Cumulative incurred claims</t>
  </si>
  <si>
    <t>Age-to-ultimate lag factors</t>
  </si>
  <si>
    <t>Lag</t>
  </si>
  <si>
    <t>Year</t>
  </si>
  <si>
    <t>Month</t>
  </si>
  <si>
    <t>Average Ratios</t>
  </si>
  <si>
    <t>Cumulative claims</t>
  </si>
  <si>
    <t>Ultimate claims</t>
  </si>
  <si>
    <t>IBNR</t>
  </si>
  <si>
    <t>The total cost in aggregate is</t>
  </si>
  <si>
    <t>The per member cost is the adjusted claims + return of withold</t>
  </si>
  <si>
    <t>Return of withold = min(Balance, Withold) given that there is a positive balance. If there is a negative balance then no withold is returned.</t>
  </si>
  <si>
    <t>Balance = Target Claims - Adjusted Claims</t>
  </si>
  <si>
    <t>Adjusted Claims = Claims Cost - Withold</t>
  </si>
  <si>
    <t>Withold = Claims Cost * Withold%</t>
  </si>
  <si>
    <t>Return of Withold</t>
  </si>
  <si>
    <t>Balance</t>
  </si>
  <si>
    <t>Target Claims</t>
  </si>
  <si>
    <t>Adjusted Claims</t>
  </si>
  <si>
    <t>Withold</t>
  </si>
  <si>
    <t>Claims Cost</t>
  </si>
  <si>
    <t>Amounts are on a Per Member Basis</t>
  </si>
  <si>
    <t>A capitation and withold structure. 5% of a $150 per member cost is witheld and returned if cost are below a target threshold. The target funding is $140 per member.</t>
  </si>
  <si>
    <t>(5)</t>
  </si>
  <si>
    <t>The total cost in aggregate</t>
  </si>
  <si>
    <t>The total cost per member including the bonus</t>
  </si>
  <si>
    <t>Per member bonus cost</t>
  </si>
  <si>
    <t>Elena Physicians current per member cost is less than the target</t>
  </si>
  <si>
    <t>Current Per Member cost</t>
  </si>
  <si>
    <t>First calculate the current per member cost using the current contracted rates. This is the sumproduct of procedures * current contracted rates / attributed members.</t>
  </si>
  <si>
    <t>A bonus structure where Elena Physicians receives a 20% bonus if their Per Member Cost is less than $190. This assumes services are FFS at the current contracted Unit Cost.</t>
  </si>
  <si>
    <t>(4)</t>
  </si>
  <si>
    <t>Payment would be bundled payment * office visits</t>
  </si>
  <si>
    <t>This bundled payment would include all services Elena Physicians provided, regardless of what services were performed in the office visit.</t>
  </si>
  <si>
    <t>An bundled payment of $175 per office visit</t>
  </si>
  <si>
    <t>(3)</t>
  </si>
  <si>
    <t>Payment would be the sumproduct of Expected Procedures * Adjusted Contracted Unit Costs</t>
  </si>
  <si>
    <t>Minor Surgeries</t>
  </si>
  <si>
    <t>Xray Services</t>
  </si>
  <si>
    <t>Lab Services</t>
  </si>
  <si>
    <t>Office Visits</t>
  </si>
  <si>
    <t>Adjusted Unit Cost</t>
  </si>
  <si>
    <t>Medicare Unit Cost</t>
  </si>
  <si>
    <t># of Expected Procedures</t>
  </si>
  <si>
    <t>Service Category</t>
  </si>
  <si>
    <t>A Fee-for-Service Scheme paid at 125% of the Medicare Rate</t>
  </si>
  <si>
    <t>(2)</t>
  </si>
  <si>
    <t>The Payment would be simply the capitation amount * attributed members.</t>
  </si>
  <si>
    <t>A $125 Per Member Capitation agreement</t>
  </si>
  <si>
    <t>(1)</t>
  </si>
  <si>
    <t>(i) (2 Points) Calculate the expected total payments to Elena Physicians with the following reimbursement schemes. Show your work.</t>
  </si>
  <si>
    <t>Q4</t>
  </si>
  <si>
    <t>Q3</t>
  </si>
  <si>
    <t>Q2</t>
  </si>
  <si>
    <t>Q1</t>
  </si>
  <si>
    <t>Ultimate ERR</t>
  </si>
  <si>
    <t>Annual Premium</t>
  </si>
  <si>
    <t>Ultimate Loss Ratio</t>
  </si>
  <si>
    <t>Prorated Ultimate Method</t>
  </si>
  <si>
    <t>ERR</t>
  </si>
  <si>
    <t>LossRatio</t>
  </si>
  <si>
    <t>Premium</t>
  </si>
  <si>
    <t>Quarterly Premium</t>
  </si>
  <si>
    <t>Year-to-date Method</t>
  </si>
  <si>
    <t>Loss ratio for each of the remaining three quarters (expected as of end of the first quarter)</t>
  </si>
  <si>
    <t>Loss ratio for first quarter (actual)</t>
  </si>
  <si>
    <t>Annual loss ratio floor (created by the experience-rating mechanism)</t>
  </si>
  <si>
    <t xml:space="preserve">Earned Premiums (per month) </t>
  </si>
  <si>
    <t>January 1, 20X1</t>
  </si>
  <si>
    <t>Contract effective date</t>
  </si>
  <si>
    <t>Relevant assumptions about this group</t>
  </si>
  <si>
    <t>Show your work.</t>
  </si>
  <si>
    <t>(c)             (3 points)  Calculate the experience-rated refund balance for all four quarters of the prior year using both methods in part (b).</t>
  </si>
  <si>
    <t>In the Excel spreadsheet, you are provided additional information.</t>
  </si>
  <si>
    <t xml:space="preserve">ABC Insurance has established a new experience-rated refund contract with a large employer. </t>
  </si>
  <si>
    <t>Question 4</t>
  </si>
  <si>
    <t>Margin increases by 14% after risk corridor</t>
  </si>
  <si>
    <t>Margin</t>
  </si>
  <si>
    <t>Profit PMPM</t>
  </si>
  <si>
    <t>Total costs PMPM</t>
  </si>
  <si>
    <t>Risk corridor</t>
  </si>
  <si>
    <t>Actual admin PMPM</t>
  </si>
  <si>
    <t>Actual claims PMPM</t>
  </si>
  <si>
    <t>Premium charged PMPM</t>
  </si>
  <si>
    <t>Calculation of Insurer Margin After Risk Corridor:</t>
  </si>
  <si>
    <t>Calculation of Insurer Margin Before Risk Corridor:</t>
  </si>
  <si>
    <t>Total Risk Corridor payment</t>
  </si>
  <si>
    <t>Payment to insurer</t>
  </si>
  <si>
    <t>80% CMS share</t>
  </si>
  <si>
    <t>Claims differential from 10% to actual - plan retains 20%, CMS retains 80%</t>
  </si>
  <si>
    <t>50% CMS share</t>
  </si>
  <si>
    <t>Claims differential from 5% to 10% - plan retains 50%, CMS retains 50%</t>
  </si>
  <si>
    <t>Claims differential from 0% to 5% - plan retains risk</t>
  </si>
  <si>
    <t>Threshold for 10% higher than expected</t>
  </si>
  <si>
    <t>Threshold for 5% higher than expected</t>
  </si>
  <si>
    <t>Claim costs are 26% worse than expected</t>
  </si>
  <si>
    <r>
      <t xml:space="preserve">CMS Risk Corridor Sharing percentage for claims </t>
    </r>
    <r>
      <rPr>
        <b/>
        <sz val="11"/>
        <color theme="1"/>
        <rFont val="Calibri"/>
        <family val="2"/>
        <scheme val="minor"/>
      </rPr>
      <t>10%</t>
    </r>
    <r>
      <rPr>
        <sz val="11"/>
        <color theme="1"/>
        <rFont val="Calibri"/>
        <family val="2"/>
        <scheme val="minor"/>
      </rPr>
      <t xml:space="preserve"> over projected costs</t>
    </r>
  </si>
  <si>
    <r>
      <t xml:space="preserve">CMS Risk Corridor Sharing percentage for claims </t>
    </r>
    <r>
      <rPr>
        <b/>
        <sz val="11"/>
        <color theme="1"/>
        <rFont val="Calibri"/>
        <family val="2"/>
        <scheme val="minor"/>
      </rPr>
      <t>5%</t>
    </r>
    <r>
      <rPr>
        <sz val="11"/>
        <color theme="1"/>
        <rFont val="Calibri"/>
        <family val="2"/>
        <scheme val="minor"/>
      </rPr>
      <t xml:space="preserve"> over projected costs</t>
    </r>
  </si>
  <si>
    <t>Calculation of Risk Corridor Payments:</t>
  </si>
  <si>
    <t>Assume claims come in at $115 PMPM</t>
  </si>
  <si>
    <t xml:space="preserve">Actual admin costs PMPM, given </t>
  </si>
  <si>
    <t>Implied admin and profit charges</t>
  </si>
  <si>
    <t>Assumptions:</t>
  </si>
  <si>
    <t>&lt;&lt;&lt;&lt; Premium PMPM, calculated as Expected Claims / Target LR</t>
  </si>
  <si>
    <t>&lt;&lt;&lt;&lt; Target LR, given</t>
  </si>
  <si>
    <t>&lt;&lt;&lt;&lt; Expected paid claims PMPM</t>
  </si>
  <si>
    <t>&lt;&lt;&lt;&lt; Member months</t>
  </si>
  <si>
    <t>&lt;&lt;&lt;&lt; Members</t>
  </si>
  <si>
    <t>&lt;&lt;&lt;&lt; Expected claims for insurer</t>
  </si>
  <si>
    <t>Carry forward given information and result from (c):</t>
  </si>
  <si>
    <t xml:space="preserve">(d)             (2 points)  Calculate the percentage change in the insurer’s Part D margin after the Part D risk corridor. </t>
  </si>
  <si>
    <t>Because all costs are $4,000 or below, costs are below the ICL and members do not hit the donut hole or catastrophic phase (assumng pre IRA)</t>
  </si>
  <si>
    <t>All groups</t>
  </si>
  <si>
    <t>C</t>
  </si>
  <si>
    <t>B</t>
  </si>
  <si>
    <t>A</t>
  </si>
  <si>
    <t>Total plan cost</t>
  </si>
  <si>
    <t>Plan cost per member</t>
  </si>
  <si>
    <t>Total member cost</t>
  </si>
  <si>
    <t>ICL member cost share</t>
  </si>
  <si>
    <t>Deductible</t>
  </si>
  <si>
    <t>Annual drug cost</t>
  </si>
  <si>
    <t>Member group</t>
  </si>
  <si>
    <t>Assuming the annual drug cost is the expected allowed clams PMPY</t>
  </si>
  <si>
    <t>Group C</t>
  </si>
  <si>
    <t>Group B</t>
  </si>
  <si>
    <t>Group A</t>
  </si>
  <si>
    <t>Number of Members</t>
  </si>
  <si>
    <t>Annual Drug Cost</t>
  </si>
  <si>
    <t>Member Group</t>
  </si>
  <si>
    <t>Insurers expected Part D claims by member group</t>
  </si>
  <si>
    <t>Target Loss Ratio</t>
  </si>
  <si>
    <t>Administrative Costs PMPM</t>
  </si>
  <si>
    <t>Reinsurance Coverage (CMS reimbursement percentage for high-cost claims over $8,000 annual threshold)</t>
  </si>
  <si>
    <t>Member Cost Share</t>
  </si>
  <si>
    <t>Inititial Coverage Limit (ICL)</t>
  </si>
  <si>
    <t>Part D Standard Benefit Design Parameters:</t>
  </si>
  <si>
    <t>(c)             (2 points)  Calculate the insurer’s total drug cost liability under the defined standard benefit for all member groups.</t>
  </si>
  <si>
    <t>In the Excel spreadsheet, you are provided information about the insurer.</t>
  </si>
  <si>
    <t>An insurer is evaluating the financial impact of a prescription drug benefit within a Medicare Advantage plan.</t>
  </si>
  <si>
    <t>Question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</si>
</sst>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.0%"/>
    <numFmt numFmtId="168" formatCode="&quot;$&quot;#,##0"/>
    <numFmt numFmtId="169" formatCode="&quot;$&quot;#,##0.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sz val="10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</borders>
  <cellStyleXfs count="25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6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</cellStyleXfs>
  <cellXfs count="88">
    <xf numFmtId="0" fontId="0" fillId="0" borderId="0" xfId="0"/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3" fillId="0" borderId="0" xfId="0" applyFont="1"/>
    <xf numFmtId="166" fontId="0" fillId="0" borderId="0" xfId="21" applyNumberFormat="1" applyFont="1"/>
    <xf numFmtId="166" fontId="0" fillId="0" borderId="0" xfId="21" applyNumberFormat="1" applyFont="1" applyFill="1"/>
    <xf numFmtId="166" fontId="0" fillId="0" borderId="0" xfId="0" applyNumberFormat="1"/>
    <xf numFmtId="0" fontId="14" fillId="0" borderId="0" xfId="0" applyFont="1"/>
    <xf numFmtId="9" fontId="0" fillId="0" borderId="0" xfId="22" applyFont="1"/>
    <xf numFmtId="0" fontId="2" fillId="0" borderId="0" xfId="0" applyFont="1" applyAlignment="1">
      <alignment wrapText="1"/>
    </xf>
    <xf numFmtId="167" fontId="0" fillId="0" borderId="0" xfId="22" applyNumberFormat="1" applyFont="1"/>
    <xf numFmtId="0" fontId="0" fillId="0" borderId="0" xfId="0" applyAlignment="1">
      <alignment horizontal="left" indent="1"/>
    </xf>
    <xf numFmtId="166" fontId="2" fillId="3" borderId="0" xfId="0" applyNumberFormat="1" applyFont="1" applyFill="1"/>
    <xf numFmtId="0" fontId="16" fillId="0" borderId="0" xfId="24" applyFont="1"/>
    <xf numFmtId="168" fontId="17" fillId="4" borderId="0" xfId="24" applyNumberFormat="1" applyFont="1" applyFill="1" applyAlignment="1">
      <alignment horizontal="left"/>
    </xf>
    <xf numFmtId="0" fontId="0" fillId="0" borderId="0" xfId="24" applyFont="1"/>
    <xf numFmtId="0" fontId="16" fillId="0" borderId="0" xfId="0" applyFont="1"/>
    <xf numFmtId="169" fontId="16" fillId="0" borderId="0" xfId="24" applyNumberFormat="1" applyFont="1" applyAlignment="1">
      <alignment horizontal="left"/>
    </xf>
    <xf numFmtId="169" fontId="16" fillId="0" borderId="2" xfId="24" applyNumberFormat="1" applyFont="1" applyBorder="1" applyAlignment="1">
      <alignment horizontal="center"/>
    </xf>
    <xf numFmtId="0" fontId="17" fillId="0" borderId="2" xfId="24" applyFont="1" applyBorder="1" applyAlignment="1">
      <alignment horizontal="center"/>
    </xf>
    <xf numFmtId="0" fontId="0" fillId="0" borderId="0" xfId="24" quotePrefix="1" applyFont="1" applyAlignment="1">
      <alignment horizontal="right"/>
    </xf>
    <xf numFmtId="169" fontId="18" fillId="0" borderId="0" xfId="24" applyNumberFormat="1" applyFont="1" applyAlignment="1">
      <alignment horizontal="left"/>
    </xf>
    <xf numFmtId="0" fontId="18" fillId="0" borderId="0" xfId="24" applyFont="1"/>
    <xf numFmtId="169" fontId="19" fillId="0" borderId="0" xfId="23" applyNumberFormat="1" applyFont="1" applyFill="1"/>
    <xf numFmtId="169" fontId="17" fillId="4" borderId="0" xfId="23" applyNumberFormat="1" applyFont="1" applyFill="1"/>
    <xf numFmtId="169" fontId="18" fillId="0" borderId="0" xfId="23" applyNumberFormat="1" applyFont="1" applyFill="1"/>
    <xf numFmtId="169" fontId="16" fillId="0" borderId="0" xfId="23" applyNumberFormat="1" applyFont="1"/>
    <xf numFmtId="0" fontId="16" fillId="0" borderId="0" xfId="24" applyFont="1" applyAlignment="1">
      <alignment horizontal="left" wrapText="1"/>
    </xf>
    <xf numFmtId="168" fontId="19" fillId="0" borderId="0" xfId="24" applyNumberFormat="1" applyFont="1" applyAlignment="1">
      <alignment horizontal="left"/>
    </xf>
    <xf numFmtId="0" fontId="0" fillId="0" borderId="0" xfId="24" applyFont="1" applyAlignment="1">
      <alignment horizontal="left"/>
    </xf>
    <xf numFmtId="0" fontId="16" fillId="0" borderId="0" xfId="24" applyFont="1" applyAlignment="1">
      <alignment horizontal="left"/>
    </xf>
    <xf numFmtId="8" fontId="16" fillId="0" borderId="3" xfId="24" applyNumberFormat="1" applyFont="1" applyBorder="1" applyAlignment="1">
      <alignment horizontal="center"/>
    </xf>
    <xf numFmtId="6" fontId="16" fillId="0" borderId="1" xfId="24" applyNumberFormat="1" applyFont="1" applyBorder="1" applyAlignment="1">
      <alignment horizontal="center"/>
    </xf>
    <xf numFmtId="0" fontId="16" fillId="0" borderId="4" xfId="24" applyFont="1" applyBorder="1" applyAlignment="1">
      <alignment horizontal="center"/>
    </xf>
    <xf numFmtId="0" fontId="16" fillId="0" borderId="5" xfId="24" applyFont="1" applyBorder="1" applyAlignment="1">
      <alignment horizontal="center"/>
    </xf>
    <xf numFmtId="8" fontId="16" fillId="0" borderId="6" xfId="24" applyNumberFormat="1" applyFont="1" applyBorder="1" applyAlignment="1">
      <alignment horizontal="center"/>
    </xf>
    <xf numFmtId="6" fontId="16" fillId="0" borderId="0" xfId="24" applyNumberFormat="1" applyFont="1" applyAlignment="1">
      <alignment horizontal="center"/>
    </xf>
    <xf numFmtId="3" fontId="16" fillId="0" borderId="7" xfId="24" applyNumberFormat="1" applyFont="1" applyBorder="1" applyAlignment="1">
      <alignment horizontal="center"/>
    </xf>
    <xf numFmtId="0" fontId="16" fillId="0" borderId="8" xfId="24" applyFont="1" applyBorder="1" applyAlignment="1">
      <alignment horizontal="center"/>
    </xf>
    <xf numFmtId="8" fontId="16" fillId="0" borderId="9" xfId="24" applyNumberFormat="1" applyFont="1" applyBorder="1" applyAlignment="1">
      <alignment horizontal="center"/>
    </xf>
    <xf numFmtId="6" fontId="16" fillId="0" borderId="10" xfId="24" applyNumberFormat="1" applyFont="1" applyBorder="1" applyAlignment="1">
      <alignment horizontal="center"/>
    </xf>
    <xf numFmtId="3" fontId="16" fillId="0" borderId="11" xfId="24" applyNumberFormat="1" applyFont="1" applyBorder="1" applyAlignment="1">
      <alignment horizontal="center"/>
    </xf>
    <xf numFmtId="0" fontId="16" fillId="0" borderId="12" xfId="24" applyFont="1" applyBorder="1" applyAlignment="1">
      <alignment horizontal="center"/>
    </xf>
    <xf numFmtId="0" fontId="20" fillId="0" borderId="0" xfId="24" applyFont="1"/>
    <xf numFmtId="0" fontId="17" fillId="0" borderId="2" xfId="24" applyFont="1" applyBorder="1" applyAlignment="1">
      <alignment horizontal="center" vertical="center" wrapText="1"/>
    </xf>
    <xf numFmtId="0" fontId="0" fillId="0" borderId="0" xfId="24" applyFont="1" applyAlignment="1">
      <alignment horizontal="right"/>
    </xf>
    <xf numFmtId="168" fontId="0" fillId="4" borderId="0" xfId="0" applyNumberFormat="1" applyFill="1"/>
    <xf numFmtId="169" fontId="0" fillId="0" borderId="0" xfId="0" applyNumberFormat="1"/>
    <xf numFmtId="168" fontId="0" fillId="0" borderId="0" xfId="0" applyNumberFormat="1"/>
    <xf numFmtId="10" fontId="0" fillId="0" borderId="0" xfId="22" applyNumberFormat="1" applyFont="1"/>
    <xf numFmtId="0" fontId="21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9" fontId="0" fillId="0" borderId="0" xfId="0" applyNumberFormat="1"/>
    <xf numFmtId="9" fontId="0" fillId="0" borderId="13" xfId="0" applyNumberFormat="1" applyBorder="1"/>
    <xf numFmtId="0" fontId="0" fillId="0" borderId="14" xfId="0" quotePrefix="1" applyBorder="1" applyAlignment="1">
      <alignment horizontal="left"/>
    </xf>
    <xf numFmtId="9" fontId="0" fillId="0" borderId="15" xfId="0" applyNumberFormat="1" applyBorder="1"/>
    <xf numFmtId="0" fontId="0" fillId="0" borderId="16" xfId="0" quotePrefix="1" applyBorder="1" applyAlignment="1">
      <alignment horizontal="left"/>
    </xf>
    <xf numFmtId="168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/>
    <xf numFmtId="0" fontId="0" fillId="2" borderId="18" xfId="0" applyFill="1" applyBorder="1"/>
    <xf numFmtId="9" fontId="2" fillId="0" borderId="0" xfId="0" applyNumberFormat="1" applyFont="1"/>
    <xf numFmtId="8" fontId="0" fillId="0" borderId="0" xfId="0" applyNumberFormat="1"/>
    <xf numFmtId="6" fontId="0" fillId="0" borderId="0" xfId="0" applyNumberFormat="1"/>
    <xf numFmtId="0" fontId="0" fillId="0" borderId="19" xfId="0" applyBorder="1"/>
    <xf numFmtId="0" fontId="22" fillId="0" borderId="19" xfId="0" applyFont="1" applyBorder="1"/>
    <xf numFmtId="8" fontId="22" fillId="0" borderId="19" xfId="0" applyNumberFormat="1" applyFont="1" applyBorder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8" fontId="2" fillId="0" borderId="0" xfId="0" applyNumberFormat="1" applyFont="1"/>
    <xf numFmtId="3" fontId="0" fillId="0" borderId="0" xfId="0" applyNumberFormat="1"/>
    <xf numFmtId="6" fontId="2" fillId="0" borderId="0" xfId="0" applyNumberFormat="1" applyFont="1"/>
    <xf numFmtId="6" fontId="0" fillId="0" borderId="1" xfId="0" applyNumberFormat="1" applyBorder="1"/>
    <xf numFmtId="0" fontId="0" fillId="0" borderId="1" xfId="0" applyBorder="1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3" fontId="0" fillId="0" borderId="20" xfId="0" applyNumberFormat="1" applyBorder="1" applyAlignment="1">
      <alignment horizontal="center" vertical="center" wrapText="1"/>
    </xf>
    <xf numFmtId="6" fontId="0" fillId="0" borderId="20" xfId="0" applyNumberForma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6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</cellXfs>
  <cellStyles count="25">
    <cellStyle name="Comma" xfId="21" builtinId="3"/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" xfId="23" builtinId="4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illiers 3" xfId="15" xr:uid="{983A9137-03F6-40B1-BC78-3D98A6A6FD1A}"/>
    <cellStyle name="Milliers 4" xfId="17" xr:uid="{312DDEA5-CC2E-4FA8-9EF1-DBFF6B65A0BD}"/>
    <cellStyle name="Milliers 5" xfId="18" xr:uid="{C90FE02E-8EEC-468D-98B3-2D2780B293FD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2 3" xfId="20" xr:uid="{E4009C54-1F37-4221-BA23-49885B35BB30}"/>
    <cellStyle name="Normal 2 4" xfId="24" xr:uid="{693E774C-38D7-4E47-93D5-957141BD8C85}"/>
    <cellStyle name="Normal 3" xfId="5" xr:uid="{531B0ED4-E776-4D09-8C04-0BCB8FDD035F}"/>
    <cellStyle name="Normal 3 2" xfId="19" xr:uid="{CC43C4E2-25B8-45FC-82E1-DE6CE4BE8CC0}"/>
    <cellStyle name="Normal 4" xfId="6" xr:uid="{7622FA6E-BD86-45C5-B3B1-2E097A112402}"/>
    <cellStyle name="Normal 5" xfId="13" xr:uid="{12068D20-8A3F-4A2F-8F29-90784B103823}"/>
    <cellStyle name="Normal 6" xfId="14" xr:uid="{BEFC1560-432C-4ED1-AE96-CE3B35B1D074}"/>
    <cellStyle name="Normal 7" xfId="16" xr:uid="{2686FD12-0092-48CC-BE35-77A0858ADAA4}"/>
    <cellStyle name="Percent" xfId="2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781E-BEF6-44D9-B945-C59B93141304}">
  <dimension ref="A1:AE111"/>
  <sheetViews>
    <sheetView tabSelected="1" topLeftCell="A100" zoomScale="70" zoomScaleNormal="70" workbookViewId="0">
      <selection activeCell="E125" sqref="E125"/>
    </sheetView>
  </sheetViews>
  <sheetFormatPr defaultColWidth="11.44140625" defaultRowHeight="14.4"/>
  <cols>
    <col min="7" max="7" width="11.44140625" customWidth="1"/>
    <col min="11" max="11" width="12.5546875" customWidth="1"/>
  </cols>
  <sheetData>
    <row r="1" spans="1:31" ht="15.6">
      <c r="A1" s="3" t="s">
        <v>4</v>
      </c>
      <c r="B1" s="2"/>
      <c r="C1" s="2"/>
      <c r="D1" s="2"/>
      <c r="E1" s="2"/>
      <c r="F1" s="2"/>
    </row>
    <row r="3" spans="1:31" ht="21">
      <c r="A3" s="6" t="s">
        <v>5</v>
      </c>
    </row>
    <row r="5" spans="1:31">
      <c r="D5" s="5" t="s">
        <v>6</v>
      </c>
      <c r="E5" s="5"/>
      <c r="F5" s="5" t="s">
        <v>1</v>
      </c>
      <c r="G5" s="5" t="s">
        <v>1</v>
      </c>
      <c r="H5" s="5" t="s">
        <v>1</v>
      </c>
      <c r="I5" s="5" t="s">
        <v>1</v>
      </c>
      <c r="J5" s="5" t="s">
        <v>2</v>
      </c>
      <c r="K5" s="5" t="s">
        <v>2</v>
      </c>
      <c r="L5" s="5" t="s">
        <v>2</v>
      </c>
      <c r="M5" s="5" t="s">
        <v>2</v>
      </c>
      <c r="N5" s="5" t="s">
        <v>2</v>
      </c>
      <c r="O5" s="5" t="s">
        <v>2</v>
      </c>
      <c r="P5" s="5" t="s">
        <v>2</v>
      </c>
      <c r="Q5" s="5" t="s">
        <v>2</v>
      </c>
      <c r="R5" s="5" t="s">
        <v>2</v>
      </c>
      <c r="S5" s="5" t="s">
        <v>2</v>
      </c>
      <c r="T5" s="5" t="s">
        <v>2</v>
      </c>
      <c r="U5" s="5" t="s">
        <v>2</v>
      </c>
      <c r="V5" s="5" t="s">
        <v>3</v>
      </c>
      <c r="W5" s="5" t="s">
        <v>3</v>
      </c>
      <c r="X5" s="5" t="s">
        <v>3</v>
      </c>
      <c r="Y5" s="5" t="s">
        <v>3</v>
      </c>
      <c r="Z5" s="5" t="s">
        <v>3</v>
      </c>
      <c r="AA5" s="5" t="s">
        <v>3</v>
      </c>
      <c r="AB5" s="5" t="s">
        <v>3</v>
      </c>
      <c r="AC5" s="5" t="s">
        <v>3</v>
      </c>
      <c r="AD5" s="5"/>
      <c r="AE5" s="5"/>
    </row>
    <row r="6" spans="1:31">
      <c r="C6" s="5" t="s">
        <v>0</v>
      </c>
      <c r="D6" s="5"/>
      <c r="E6" s="5"/>
      <c r="F6" s="5">
        <v>9</v>
      </c>
      <c r="G6" s="5">
        <v>10</v>
      </c>
      <c r="H6" s="5">
        <v>11</v>
      </c>
      <c r="I6" s="5">
        <v>12</v>
      </c>
      <c r="J6" s="5">
        <v>1</v>
      </c>
      <c r="K6" s="5">
        <v>2</v>
      </c>
      <c r="L6" s="5">
        <v>3</v>
      </c>
      <c r="M6" s="5">
        <v>4</v>
      </c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  <c r="V6" s="5">
        <v>1</v>
      </c>
      <c r="W6" s="5">
        <v>2</v>
      </c>
      <c r="X6" s="5">
        <v>3</v>
      </c>
      <c r="Y6" s="5">
        <v>4</v>
      </c>
      <c r="Z6" s="5">
        <v>5</v>
      </c>
      <c r="AA6" s="5">
        <v>6</v>
      </c>
      <c r="AB6" s="5">
        <v>7</v>
      </c>
      <c r="AC6" s="5">
        <v>8</v>
      </c>
      <c r="AD6" s="5"/>
      <c r="AE6" s="5"/>
    </row>
    <row r="7" spans="1:31"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5" t="s">
        <v>7</v>
      </c>
    </row>
    <row r="8" spans="1:31">
      <c r="C8" s="5" t="s">
        <v>1</v>
      </c>
      <c r="D8" s="5">
        <v>9</v>
      </c>
      <c r="F8" s="8">
        <v>103689.57999999994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/>
      <c r="AE8" s="9">
        <f t="shared" ref="AE8:AE31" si="0">SUM(F8:AC8)</f>
        <v>103689.57999999994</v>
      </c>
    </row>
    <row r="9" spans="1:31">
      <c r="C9" s="5" t="s">
        <v>1</v>
      </c>
      <c r="D9" s="5">
        <v>10</v>
      </c>
      <c r="F9" s="8">
        <v>27125.840000000022</v>
      </c>
      <c r="G9" s="8">
        <v>94793.959999999963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/>
      <c r="AE9" s="9">
        <f t="shared" si="0"/>
        <v>121919.79999999999</v>
      </c>
    </row>
    <row r="10" spans="1:31">
      <c r="C10" s="5" t="s">
        <v>1</v>
      </c>
      <c r="D10" s="5">
        <v>11</v>
      </c>
      <c r="F10" s="8">
        <v>2863.9999999999995</v>
      </c>
      <c r="G10" s="8">
        <v>32529.080000000009</v>
      </c>
      <c r="H10" s="8">
        <v>94066.289999999848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/>
      <c r="AE10" s="9">
        <f t="shared" si="0"/>
        <v>129459.36999999985</v>
      </c>
    </row>
    <row r="11" spans="1:31">
      <c r="C11" s="5" t="s">
        <v>1</v>
      </c>
      <c r="D11" s="5">
        <v>12</v>
      </c>
      <c r="F11" s="8">
        <v>308.2</v>
      </c>
      <c r="G11" s="8">
        <v>4942.7299999999996</v>
      </c>
      <c r="H11" s="8">
        <v>57171.569999999934</v>
      </c>
      <c r="I11" s="8">
        <v>121726.1999999999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/>
      <c r="AE11" s="9">
        <f t="shared" si="0"/>
        <v>184148.69999999984</v>
      </c>
    </row>
    <row r="12" spans="1:31">
      <c r="C12" s="5" t="s">
        <v>2</v>
      </c>
      <c r="D12" s="5">
        <v>1</v>
      </c>
      <c r="F12" s="8">
        <v>771.65</v>
      </c>
      <c r="G12" s="8">
        <v>1607.4</v>
      </c>
      <c r="H12" s="8">
        <v>8930.0399999999991</v>
      </c>
      <c r="I12" s="8">
        <v>39416.620000000039</v>
      </c>
      <c r="J12" s="8">
        <v>113284.98999999985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/>
      <c r="AE12" s="9">
        <f t="shared" si="0"/>
        <v>164010.6999999999</v>
      </c>
    </row>
    <row r="13" spans="1:31">
      <c r="C13" s="5" t="s">
        <v>2</v>
      </c>
      <c r="D13" s="5">
        <v>2</v>
      </c>
      <c r="F13" s="8">
        <v>0</v>
      </c>
      <c r="G13" s="8">
        <v>0</v>
      </c>
      <c r="H13" s="8">
        <v>821.26</v>
      </c>
      <c r="I13" s="8">
        <v>5473.5999999999995</v>
      </c>
      <c r="J13" s="8">
        <v>11326.459999999997</v>
      </c>
      <c r="K13" s="8">
        <v>129389.71999999971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/>
      <c r="AE13" s="9">
        <f t="shared" si="0"/>
        <v>147011.03999999972</v>
      </c>
    </row>
    <row r="14" spans="1:31">
      <c r="C14" s="5" t="s">
        <v>2</v>
      </c>
      <c r="D14" s="5">
        <v>3</v>
      </c>
      <c r="F14" s="8">
        <v>0</v>
      </c>
      <c r="G14" s="8">
        <v>0</v>
      </c>
      <c r="H14" s="8">
        <v>0</v>
      </c>
      <c r="I14" s="8">
        <v>176.8</v>
      </c>
      <c r="J14" s="8">
        <v>1658.4</v>
      </c>
      <c r="K14" s="8">
        <v>15654.58</v>
      </c>
      <c r="L14" s="8">
        <v>123024.11999999982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/>
      <c r="AE14" s="9">
        <f t="shared" si="0"/>
        <v>140513.89999999982</v>
      </c>
    </row>
    <row r="15" spans="1:31">
      <c r="C15" s="5" t="s">
        <v>2</v>
      </c>
      <c r="D15" s="5">
        <v>4</v>
      </c>
      <c r="F15" s="8">
        <v>0</v>
      </c>
      <c r="G15" s="8">
        <v>0</v>
      </c>
      <c r="H15" s="8">
        <v>0</v>
      </c>
      <c r="I15" s="8">
        <v>1599.44</v>
      </c>
      <c r="J15" s="8">
        <v>116</v>
      </c>
      <c r="K15" s="8">
        <v>2480.4100000000003</v>
      </c>
      <c r="L15" s="8">
        <v>28709.230000000021</v>
      </c>
      <c r="M15" s="8">
        <v>108311.48999999973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/>
      <c r="AE15" s="9">
        <f t="shared" si="0"/>
        <v>141216.56999999975</v>
      </c>
    </row>
    <row r="16" spans="1:31">
      <c r="C16" s="5" t="s">
        <v>2</v>
      </c>
      <c r="D16" s="5">
        <v>5</v>
      </c>
      <c r="F16" s="8">
        <v>101.6</v>
      </c>
      <c r="G16" s="8">
        <v>0</v>
      </c>
      <c r="H16" s="8">
        <v>725.5</v>
      </c>
      <c r="I16" s="8">
        <v>297</v>
      </c>
      <c r="J16" s="8">
        <v>696.78</v>
      </c>
      <c r="K16" s="8">
        <v>4707.32</v>
      </c>
      <c r="L16" s="8">
        <v>3196.2299999999996</v>
      </c>
      <c r="M16" s="8">
        <v>37991.390000000021</v>
      </c>
      <c r="N16" s="8">
        <v>99410.039999999804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/>
      <c r="AE16" s="9">
        <f t="shared" si="0"/>
        <v>147125.85999999981</v>
      </c>
    </row>
    <row r="17" spans="3:31">
      <c r="C17" s="5" t="s">
        <v>2</v>
      </c>
      <c r="D17" s="5">
        <v>6</v>
      </c>
      <c r="F17" s="8">
        <v>0</v>
      </c>
      <c r="G17" s="8">
        <v>0</v>
      </c>
      <c r="H17" s="8">
        <v>103.8</v>
      </c>
      <c r="I17" s="8">
        <v>0</v>
      </c>
      <c r="J17" s="8">
        <v>125</v>
      </c>
      <c r="K17" s="8">
        <v>2598.1999999999998</v>
      </c>
      <c r="L17" s="8">
        <v>691.59999999999991</v>
      </c>
      <c r="M17" s="8">
        <v>3468.39</v>
      </c>
      <c r="N17" s="8">
        <v>51779.309999999954</v>
      </c>
      <c r="O17" s="8">
        <v>93210.989999999903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/>
      <c r="AE17" s="9">
        <f t="shared" si="0"/>
        <v>151977.28999999986</v>
      </c>
    </row>
    <row r="18" spans="3:31">
      <c r="C18" s="5" t="s">
        <v>2</v>
      </c>
      <c r="D18" s="5">
        <v>7</v>
      </c>
      <c r="F18" s="8">
        <v>0</v>
      </c>
      <c r="G18" s="8">
        <v>0</v>
      </c>
      <c r="H18" s="8">
        <v>0</v>
      </c>
      <c r="I18" s="8">
        <v>125</v>
      </c>
      <c r="J18" s="8">
        <v>158.4</v>
      </c>
      <c r="K18" s="8">
        <v>125</v>
      </c>
      <c r="L18" s="8">
        <v>828.59999999999991</v>
      </c>
      <c r="M18" s="8">
        <v>1471.8</v>
      </c>
      <c r="N18" s="8">
        <v>2284.1800000000003</v>
      </c>
      <c r="O18" s="8">
        <v>72651.589999999909</v>
      </c>
      <c r="P18" s="8">
        <v>101288.42999999979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/>
      <c r="AE18" s="9">
        <f t="shared" si="0"/>
        <v>178932.99999999971</v>
      </c>
    </row>
    <row r="19" spans="3:31">
      <c r="C19" s="5" t="s">
        <v>2</v>
      </c>
      <c r="D19" s="5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155.4</v>
      </c>
      <c r="N19" s="8">
        <v>650.09</v>
      </c>
      <c r="O19" s="8">
        <v>6793.5899999999992</v>
      </c>
      <c r="P19" s="8">
        <v>8541.8000000000011</v>
      </c>
      <c r="Q19" s="8">
        <v>107815.84999999979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/>
      <c r="AE19" s="9">
        <f t="shared" si="0"/>
        <v>123956.72999999979</v>
      </c>
    </row>
    <row r="20" spans="3:31">
      <c r="C20" s="5" t="s">
        <v>2</v>
      </c>
      <c r="D20" s="5">
        <v>9</v>
      </c>
      <c r="F20" s="8">
        <v>0</v>
      </c>
      <c r="G20" s="8">
        <v>0</v>
      </c>
      <c r="H20" s="8">
        <v>0</v>
      </c>
      <c r="I20" s="8">
        <v>0</v>
      </c>
      <c r="J20" s="8">
        <v>651.19999999999993</v>
      </c>
      <c r="K20" s="8">
        <v>0</v>
      </c>
      <c r="L20" s="8">
        <v>0</v>
      </c>
      <c r="M20" s="8">
        <v>126</v>
      </c>
      <c r="N20" s="8">
        <v>0</v>
      </c>
      <c r="O20" s="8">
        <v>3812.8</v>
      </c>
      <c r="P20" s="8">
        <v>2286.8500000000004</v>
      </c>
      <c r="Q20" s="8">
        <v>20529.670000000013</v>
      </c>
      <c r="R20" s="8">
        <v>98510.339999999764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/>
      <c r="AE20" s="9">
        <f t="shared" si="0"/>
        <v>125916.85999999978</v>
      </c>
    </row>
    <row r="21" spans="3:31">
      <c r="C21" s="5" t="s">
        <v>2</v>
      </c>
      <c r="D21" s="5">
        <v>10</v>
      </c>
      <c r="F21" s="8">
        <v>0</v>
      </c>
      <c r="G21" s="8">
        <v>252.60000000000002</v>
      </c>
      <c r="H21" s="8">
        <v>0</v>
      </c>
      <c r="I21" s="8">
        <v>274.8</v>
      </c>
      <c r="J21" s="8">
        <v>137.4</v>
      </c>
      <c r="K21" s="8">
        <v>137.4</v>
      </c>
      <c r="L21" s="8">
        <v>137.4</v>
      </c>
      <c r="M21" s="8">
        <v>660.6</v>
      </c>
      <c r="N21" s="8">
        <v>287.39999999999998</v>
      </c>
      <c r="O21" s="8">
        <v>287.39999999999998</v>
      </c>
      <c r="P21" s="8">
        <v>411.02</v>
      </c>
      <c r="Q21" s="8">
        <v>421.22</v>
      </c>
      <c r="R21" s="8">
        <v>31621.469999999979</v>
      </c>
      <c r="S21" s="8">
        <v>85181.979999999836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/>
      <c r="AE21" s="9">
        <f t="shared" si="0"/>
        <v>119810.68999999981</v>
      </c>
    </row>
    <row r="22" spans="3:31">
      <c r="C22" s="5" t="s">
        <v>2</v>
      </c>
      <c r="D22" s="5">
        <v>11</v>
      </c>
      <c r="F22" s="8">
        <v>0</v>
      </c>
      <c r="G22" s="8">
        <v>0</v>
      </c>
      <c r="H22" s="8">
        <v>0</v>
      </c>
      <c r="I22" s="8">
        <v>150</v>
      </c>
      <c r="J22" s="8">
        <v>150</v>
      </c>
      <c r="K22" s="8">
        <v>150</v>
      </c>
      <c r="L22" s="8">
        <v>150</v>
      </c>
      <c r="M22" s="8">
        <v>150</v>
      </c>
      <c r="N22" s="8">
        <v>150</v>
      </c>
      <c r="O22" s="8">
        <v>367.6</v>
      </c>
      <c r="P22" s="8">
        <v>150</v>
      </c>
      <c r="Q22" s="8">
        <v>1398.1</v>
      </c>
      <c r="R22" s="8">
        <v>3801.2000000000003</v>
      </c>
      <c r="S22" s="8">
        <v>60698.60999999995</v>
      </c>
      <c r="T22" s="8">
        <v>88488.029999999824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/>
      <c r="AE22" s="9">
        <f t="shared" si="0"/>
        <v>155803.53999999978</v>
      </c>
    </row>
    <row r="23" spans="3:31">
      <c r="C23" s="5" t="s">
        <v>2</v>
      </c>
      <c r="D23" s="5">
        <v>12</v>
      </c>
      <c r="F23" s="8">
        <v>0</v>
      </c>
      <c r="G23" s="8">
        <v>0</v>
      </c>
      <c r="H23" s="8">
        <v>0</v>
      </c>
      <c r="I23" s="8">
        <v>0</v>
      </c>
      <c r="J23" s="8">
        <v>129.88</v>
      </c>
      <c r="K23" s="8">
        <v>0</v>
      </c>
      <c r="L23" s="8">
        <v>512</v>
      </c>
      <c r="M23" s="8">
        <v>0</v>
      </c>
      <c r="N23" s="8">
        <v>0</v>
      </c>
      <c r="O23" s="8">
        <v>0</v>
      </c>
      <c r="P23" s="8">
        <v>0</v>
      </c>
      <c r="Q23" s="8">
        <v>909.57999999999993</v>
      </c>
      <c r="R23" s="8">
        <v>0</v>
      </c>
      <c r="S23" s="8">
        <v>4923.54</v>
      </c>
      <c r="T23" s="8">
        <v>54030.059999999969</v>
      </c>
      <c r="U23" s="8">
        <v>90003.459999999774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/>
      <c r="AE23" s="9">
        <f t="shared" si="0"/>
        <v>150508.51999999973</v>
      </c>
    </row>
    <row r="24" spans="3:31">
      <c r="C24" s="5" t="s">
        <v>3</v>
      </c>
      <c r="D24" s="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332.79999999999995</v>
      </c>
      <c r="L24" s="8">
        <v>0</v>
      </c>
      <c r="M24" s="8">
        <v>0</v>
      </c>
      <c r="N24" s="8">
        <v>0</v>
      </c>
      <c r="O24" s="8">
        <v>0</v>
      </c>
      <c r="P24" s="8">
        <v>2400</v>
      </c>
      <c r="Q24" s="8">
        <v>1032.2</v>
      </c>
      <c r="R24" s="8">
        <v>523.4</v>
      </c>
      <c r="S24" s="8">
        <v>2074.2399999999998</v>
      </c>
      <c r="T24" s="8">
        <v>2715.3300000000004</v>
      </c>
      <c r="U24" s="8">
        <v>6916.5600000000013</v>
      </c>
      <c r="V24" s="8">
        <v>113798.76999999995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/>
      <c r="AE24" s="9">
        <f t="shared" si="0"/>
        <v>129793.29999999994</v>
      </c>
    </row>
    <row r="25" spans="3:31">
      <c r="C25" s="5" t="s">
        <v>3</v>
      </c>
      <c r="D25" s="5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392.48</v>
      </c>
      <c r="Q25" s="8">
        <v>0</v>
      </c>
      <c r="R25" s="8">
        <v>2278.8000000000002</v>
      </c>
      <c r="S25" s="8">
        <v>228.03</v>
      </c>
      <c r="T25" s="8">
        <v>2092.61</v>
      </c>
      <c r="U25" s="8">
        <v>5553.4300000000012</v>
      </c>
      <c r="V25" s="8">
        <v>16577.280000000013</v>
      </c>
      <c r="W25" s="8">
        <v>104898.8799999999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/>
      <c r="AE25" s="9">
        <f t="shared" si="0"/>
        <v>132021.50999999992</v>
      </c>
    </row>
    <row r="26" spans="3:31">
      <c r="C26" s="5" t="s">
        <v>3</v>
      </c>
      <c r="D26" s="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108.23</v>
      </c>
      <c r="Q26" s="8">
        <v>129.88</v>
      </c>
      <c r="R26" s="8">
        <v>108.23</v>
      </c>
      <c r="S26" s="8">
        <v>121.2</v>
      </c>
      <c r="T26" s="8">
        <v>2209.6999999999998</v>
      </c>
      <c r="U26" s="8">
        <v>128.88999999999999</v>
      </c>
      <c r="V26" s="8">
        <v>942.1</v>
      </c>
      <c r="W26" s="8">
        <v>17602.969999999998</v>
      </c>
      <c r="X26" s="8">
        <v>115663.52999999991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/>
      <c r="AE26" s="9">
        <f t="shared" si="0"/>
        <v>137014.72999999992</v>
      </c>
    </row>
    <row r="27" spans="3:31">
      <c r="C27" s="5" t="s">
        <v>3</v>
      </c>
      <c r="D27" s="5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389</v>
      </c>
      <c r="R27" s="8">
        <v>0</v>
      </c>
      <c r="S27" s="8">
        <v>0</v>
      </c>
      <c r="T27" s="8">
        <v>0</v>
      </c>
      <c r="U27" s="8">
        <v>0</v>
      </c>
      <c r="V27" s="8">
        <v>692</v>
      </c>
      <c r="W27" s="8">
        <v>3868.8599999999997</v>
      </c>
      <c r="X27" s="8">
        <v>42477.760000000031</v>
      </c>
      <c r="Y27" s="8">
        <v>85199.870000000039</v>
      </c>
      <c r="Z27" s="8">
        <v>0</v>
      </c>
      <c r="AA27" s="8">
        <v>0</v>
      </c>
      <c r="AB27" s="8">
        <v>0</v>
      </c>
      <c r="AC27" s="8">
        <v>0</v>
      </c>
      <c r="AD27" s="8"/>
      <c r="AE27" s="9">
        <f t="shared" si="0"/>
        <v>132627.49000000008</v>
      </c>
    </row>
    <row r="28" spans="3:31">
      <c r="C28" s="5" t="s">
        <v>3</v>
      </c>
      <c r="D28" s="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108.23</v>
      </c>
      <c r="T28" s="8">
        <v>108.23</v>
      </c>
      <c r="U28" s="8">
        <v>108.23</v>
      </c>
      <c r="V28" s="8">
        <v>0</v>
      </c>
      <c r="W28" s="8">
        <v>2745.36</v>
      </c>
      <c r="X28" s="8">
        <v>2250.94</v>
      </c>
      <c r="Y28" s="8">
        <v>42013.080000000038</v>
      </c>
      <c r="Z28" s="8">
        <v>118261.5</v>
      </c>
      <c r="AA28" s="8">
        <v>0</v>
      </c>
      <c r="AB28" s="8">
        <v>0</v>
      </c>
      <c r="AC28" s="8">
        <v>0</v>
      </c>
      <c r="AD28" s="8"/>
      <c r="AE28" s="9">
        <f t="shared" si="0"/>
        <v>165595.57000000004</v>
      </c>
    </row>
    <row r="29" spans="3:31">
      <c r="C29" s="5" t="s">
        <v>3</v>
      </c>
      <c r="D29" s="5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920.8</v>
      </c>
      <c r="R29" s="8">
        <v>0</v>
      </c>
      <c r="S29" s="8">
        <v>150</v>
      </c>
      <c r="T29" s="8">
        <v>150</v>
      </c>
      <c r="U29" s="8">
        <v>150</v>
      </c>
      <c r="V29" s="8">
        <v>297.60000000000002</v>
      </c>
      <c r="W29" s="8">
        <v>1064.4000000000001</v>
      </c>
      <c r="X29" s="8">
        <v>2924.97</v>
      </c>
      <c r="Y29" s="8">
        <v>2945.85</v>
      </c>
      <c r="Z29" s="8">
        <v>58636.520000000099</v>
      </c>
      <c r="AA29" s="8">
        <v>94492.630000000092</v>
      </c>
      <c r="AB29" s="8">
        <v>0</v>
      </c>
      <c r="AC29" s="8">
        <v>0</v>
      </c>
      <c r="AD29" s="8"/>
      <c r="AE29" s="9">
        <f t="shared" si="0"/>
        <v>161732.77000000019</v>
      </c>
    </row>
    <row r="30" spans="3:31">
      <c r="C30" s="5" t="s">
        <v>3</v>
      </c>
      <c r="D30" s="5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118.8</v>
      </c>
      <c r="R30" s="8">
        <v>0</v>
      </c>
      <c r="S30" s="8">
        <v>0</v>
      </c>
      <c r="T30" s="8">
        <v>139.19999999999999</v>
      </c>
      <c r="U30" s="8">
        <v>0</v>
      </c>
      <c r="V30" s="8">
        <v>0</v>
      </c>
      <c r="W30" s="8">
        <v>0</v>
      </c>
      <c r="X30" s="8">
        <v>109.2</v>
      </c>
      <c r="Y30" s="8">
        <v>1545.1699999999998</v>
      </c>
      <c r="Z30" s="8">
        <v>6573.1900000000005</v>
      </c>
      <c r="AA30" s="8">
        <v>52057.50000000016</v>
      </c>
      <c r="AB30" s="8">
        <v>135521.72999999992</v>
      </c>
      <c r="AC30" s="8">
        <v>0</v>
      </c>
      <c r="AD30" s="8"/>
      <c r="AE30" s="9">
        <f t="shared" si="0"/>
        <v>196064.7900000001</v>
      </c>
    </row>
    <row r="31" spans="3:31">
      <c r="C31" s="5" t="s">
        <v>3</v>
      </c>
      <c r="D31" s="5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280.39999999999998</v>
      </c>
      <c r="W31" s="8">
        <v>0</v>
      </c>
      <c r="X31" s="8">
        <v>0</v>
      </c>
      <c r="Y31" s="8">
        <v>0</v>
      </c>
      <c r="Z31" s="8">
        <v>2568.54</v>
      </c>
      <c r="AA31" s="8">
        <v>3678.67</v>
      </c>
      <c r="AB31" s="8">
        <v>10917.26</v>
      </c>
      <c r="AC31" s="8">
        <v>98374.440000000031</v>
      </c>
      <c r="AD31" s="8"/>
      <c r="AE31" s="9">
        <f t="shared" si="0"/>
        <v>115819.31000000003</v>
      </c>
    </row>
    <row r="33" spans="3:31">
      <c r="E33" s="5" t="s">
        <v>7</v>
      </c>
      <c r="F33" s="9">
        <f t="shared" ref="F33:AC33" si="1">SUM(F8:F31)</f>
        <v>134860.86999999997</v>
      </c>
      <c r="G33" s="9">
        <f t="shared" si="1"/>
        <v>134125.76999999999</v>
      </c>
      <c r="H33" s="9">
        <f t="shared" si="1"/>
        <v>161818.45999999979</v>
      </c>
      <c r="I33" s="9">
        <f t="shared" si="1"/>
        <v>169239.45999999993</v>
      </c>
      <c r="J33" s="9">
        <f t="shared" si="1"/>
        <v>128434.50999999982</v>
      </c>
      <c r="K33" s="9">
        <f t="shared" si="1"/>
        <v>155575.4299999997</v>
      </c>
      <c r="L33" s="9">
        <f t="shared" si="1"/>
        <v>157249.17999999985</v>
      </c>
      <c r="M33" s="9">
        <f t="shared" si="1"/>
        <v>152335.06999999975</v>
      </c>
      <c r="N33" s="9">
        <f t="shared" si="1"/>
        <v>154561.01999999973</v>
      </c>
      <c r="O33" s="9">
        <f t="shared" si="1"/>
        <v>177123.9699999998</v>
      </c>
      <c r="P33" s="9">
        <f t="shared" si="1"/>
        <v>115578.80999999979</v>
      </c>
      <c r="Q33" s="9">
        <f t="shared" si="1"/>
        <v>133665.0999999998</v>
      </c>
      <c r="R33" s="9">
        <f t="shared" si="1"/>
        <v>136843.43999999974</v>
      </c>
      <c r="S33" s="9">
        <f t="shared" si="1"/>
        <v>153485.82999999981</v>
      </c>
      <c r="T33" s="9">
        <f t="shared" si="1"/>
        <v>149933.1599999998</v>
      </c>
      <c r="U33" s="9">
        <f t="shared" si="1"/>
        <v>102860.56999999977</v>
      </c>
      <c r="V33" s="9">
        <f t="shared" si="1"/>
        <v>132588.14999999997</v>
      </c>
      <c r="W33" s="9">
        <f t="shared" si="1"/>
        <v>130180.4699999999</v>
      </c>
      <c r="X33" s="9">
        <f t="shared" si="1"/>
        <v>163426.39999999997</v>
      </c>
      <c r="Y33" s="9">
        <f t="shared" si="1"/>
        <v>131703.97000000009</v>
      </c>
      <c r="Z33" s="9">
        <f t="shared" si="1"/>
        <v>186039.75000000012</v>
      </c>
      <c r="AA33" s="9">
        <f t="shared" si="1"/>
        <v>150228.80000000025</v>
      </c>
      <c r="AB33" s="9">
        <f t="shared" si="1"/>
        <v>146438.98999999993</v>
      </c>
      <c r="AC33" s="9">
        <f t="shared" si="1"/>
        <v>98374.440000000031</v>
      </c>
      <c r="AD33" s="9"/>
      <c r="AE33" s="9">
        <f>SUM(AE8:AE31)</f>
        <v>3456671.6199999964</v>
      </c>
    </row>
    <row r="36" spans="3:31" ht="18">
      <c r="C36" s="10" t="s">
        <v>8</v>
      </c>
    </row>
    <row r="38" spans="3:31">
      <c r="C38" s="5" t="s">
        <v>1</v>
      </c>
      <c r="D38" s="5">
        <v>9</v>
      </c>
      <c r="F38" s="9">
        <f>SUM(F$8:F8)</f>
        <v>103689.57999999994</v>
      </c>
      <c r="G38" s="9">
        <f>SUM(G$8:G8)</f>
        <v>0</v>
      </c>
      <c r="H38" s="9">
        <f>SUM(H$8:H8)</f>
        <v>0</v>
      </c>
      <c r="I38" s="9">
        <f>SUM(I$8:I8)</f>
        <v>0</v>
      </c>
      <c r="J38" s="9">
        <f>SUM(J$8:J8)</f>
        <v>0</v>
      </c>
      <c r="K38" s="9">
        <f>SUM(K$8:K8)</f>
        <v>0</v>
      </c>
      <c r="L38" s="9">
        <f>SUM(L$8:L8)</f>
        <v>0</v>
      </c>
      <c r="M38" s="9">
        <f>SUM(M$8:M8)</f>
        <v>0</v>
      </c>
      <c r="N38" s="9">
        <f>SUM(N$8:N8)</f>
        <v>0</v>
      </c>
      <c r="O38" s="9">
        <f>SUM(O$8:O8)</f>
        <v>0</v>
      </c>
      <c r="P38" s="9">
        <f>SUM(P$8:P8)</f>
        <v>0</v>
      </c>
      <c r="Q38" s="9">
        <f>SUM(Q$8:Q8)</f>
        <v>0</v>
      </c>
      <c r="R38" s="9">
        <f>SUM(R$8:R8)</f>
        <v>0</v>
      </c>
      <c r="S38" s="9">
        <f>SUM(S$8:S8)</f>
        <v>0</v>
      </c>
      <c r="T38" s="9">
        <f>SUM(T$8:T8)</f>
        <v>0</v>
      </c>
      <c r="U38" s="9">
        <f>SUM(U$8:U8)</f>
        <v>0</v>
      </c>
      <c r="V38" s="9">
        <f>SUM(V$8:V8)</f>
        <v>0</v>
      </c>
      <c r="W38" s="9">
        <f>SUM(W$8:W8)</f>
        <v>0</v>
      </c>
      <c r="X38" s="9">
        <f>SUM(X$8:X8)</f>
        <v>0</v>
      </c>
      <c r="Y38" s="9">
        <f>SUM(Y$8:Y8)</f>
        <v>0</v>
      </c>
      <c r="Z38" s="9">
        <f>SUM(Z$8:Z8)</f>
        <v>0</v>
      </c>
      <c r="AA38" s="9">
        <f>SUM(AA$8:AA8)</f>
        <v>0</v>
      </c>
      <c r="AB38" s="9">
        <f>SUM(AB$8:AB8)</f>
        <v>0</v>
      </c>
      <c r="AC38" s="9">
        <f>SUM(AC$8:AC8)</f>
        <v>0</v>
      </c>
    </row>
    <row r="39" spans="3:31">
      <c r="C39" s="5" t="s">
        <v>1</v>
      </c>
      <c r="D39" s="5">
        <v>10</v>
      </c>
      <c r="F39" s="9">
        <f>SUM(F$8:F9)</f>
        <v>130815.41999999997</v>
      </c>
      <c r="G39" s="9">
        <f>SUM(G$8:G9)</f>
        <v>94793.959999999963</v>
      </c>
      <c r="H39" s="9">
        <f>SUM(H$8:H9)</f>
        <v>0</v>
      </c>
      <c r="I39" s="9">
        <f>SUM(I$8:I9)</f>
        <v>0</v>
      </c>
      <c r="J39" s="9">
        <f>SUM(J$8:J9)</f>
        <v>0</v>
      </c>
      <c r="K39" s="9">
        <f>SUM(K$8:K9)</f>
        <v>0</v>
      </c>
      <c r="L39" s="9">
        <f>SUM(L$8:L9)</f>
        <v>0</v>
      </c>
      <c r="M39" s="9">
        <f>SUM(M$8:M9)</f>
        <v>0</v>
      </c>
      <c r="N39" s="9">
        <f>SUM(N$8:N9)</f>
        <v>0</v>
      </c>
      <c r="O39" s="9">
        <f>SUM(O$8:O9)</f>
        <v>0</v>
      </c>
      <c r="P39" s="9">
        <f>SUM(P$8:P9)</f>
        <v>0</v>
      </c>
      <c r="Q39" s="9">
        <f>SUM(Q$8:Q9)</f>
        <v>0</v>
      </c>
      <c r="R39" s="9">
        <f>SUM(R$8:R9)</f>
        <v>0</v>
      </c>
      <c r="S39" s="9">
        <f>SUM(S$8:S9)</f>
        <v>0</v>
      </c>
      <c r="T39" s="9">
        <f>SUM(T$8:T9)</f>
        <v>0</v>
      </c>
      <c r="U39" s="9">
        <f>SUM(U$8:U9)</f>
        <v>0</v>
      </c>
      <c r="V39" s="9">
        <f>SUM(V$8:V9)</f>
        <v>0</v>
      </c>
      <c r="W39" s="9">
        <f>SUM(W$8:W9)</f>
        <v>0</v>
      </c>
      <c r="X39" s="9">
        <f>SUM(X$8:X9)</f>
        <v>0</v>
      </c>
      <c r="Y39" s="9">
        <f>SUM(Y$8:Y9)</f>
        <v>0</v>
      </c>
      <c r="Z39" s="9">
        <f>SUM(Z$8:Z9)</f>
        <v>0</v>
      </c>
      <c r="AA39" s="9">
        <f>SUM(AA$8:AA9)</f>
        <v>0</v>
      </c>
      <c r="AB39" s="9">
        <f>SUM(AB$8:AB9)</f>
        <v>0</v>
      </c>
      <c r="AC39" s="9">
        <f>SUM(AC$8:AC9)</f>
        <v>0</v>
      </c>
    </row>
    <row r="40" spans="3:31">
      <c r="C40" s="5" t="s">
        <v>1</v>
      </c>
      <c r="D40" s="5">
        <v>11</v>
      </c>
      <c r="F40" s="9">
        <f>SUM(F$8:F10)</f>
        <v>133679.41999999995</v>
      </c>
      <c r="G40" s="9">
        <f>SUM(G$8:G10)</f>
        <v>127323.03999999998</v>
      </c>
      <c r="H40" s="9">
        <f>SUM(H$8:H10)</f>
        <v>94066.289999999848</v>
      </c>
      <c r="I40" s="9">
        <f>SUM(I$8:I10)</f>
        <v>0</v>
      </c>
      <c r="J40" s="9">
        <f>SUM(J$8:J10)</f>
        <v>0</v>
      </c>
      <c r="K40" s="9">
        <f>SUM(K$8:K10)</f>
        <v>0</v>
      </c>
      <c r="L40" s="9">
        <f>SUM(L$8:L10)</f>
        <v>0</v>
      </c>
      <c r="M40" s="9">
        <f>SUM(M$8:M10)</f>
        <v>0</v>
      </c>
      <c r="N40" s="9">
        <f>SUM(N$8:N10)</f>
        <v>0</v>
      </c>
      <c r="O40" s="9">
        <f>SUM(O$8:O10)</f>
        <v>0</v>
      </c>
      <c r="P40" s="9">
        <f>SUM(P$8:P10)</f>
        <v>0</v>
      </c>
      <c r="Q40" s="9">
        <f>SUM(Q$8:Q10)</f>
        <v>0</v>
      </c>
      <c r="R40" s="9">
        <f>SUM(R$8:R10)</f>
        <v>0</v>
      </c>
      <c r="S40" s="9">
        <f>SUM(S$8:S10)</f>
        <v>0</v>
      </c>
      <c r="T40" s="9">
        <f>SUM(T$8:T10)</f>
        <v>0</v>
      </c>
      <c r="U40" s="9">
        <f>SUM(U$8:U10)</f>
        <v>0</v>
      </c>
      <c r="V40" s="9">
        <f>SUM(V$8:V10)</f>
        <v>0</v>
      </c>
      <c r="W40" s="9">
        <f>SUM(W$8:W10)</f>
        <v>0</v>
      </c>
      <c r="X40" s="9">
        <f>SUM(X$8:X10)</f>
        <v>0</v>
      </c>
      <c r="Y40" s="9">
        <f>SUM(Y$8:Y10)</f>
        <v>0</v>
      </c>
      <c r="Z40" s="9">
        <f>SUM(Z$8:Z10)</f>
        <v>0</v>
      </c>
      <c r="AA40" s="9">
        <f>SUM(AA$8:AA10)</f>
        <v>0</v>
      </c>
      <c r="AB40" s="9">
        <f>SUM(AB$8:AB10)</f>
        <v>0</v>
      </c>
      <c r="AC40" s="9">
        <f>SUM(AC$8:AC10)</f>
        <v>0</v>
      </c>
    </row>
    <row r="41" spans="3:31">
      <c r="C41" s="5" t="s">
        <v>1</v>
      </c>
      <c r="D41" s="5">
        <v>12</v>
      </c>
      <c r="F41" s="9">
        <f>SUM(F$8:F11)</f>
        <v>133987.61999999997</v>
      </c>
      <c r="G41" s="9">
        <f>SUM(G$8:G11)</f>
        <v>132265.76999999999</v>
      </c>
      <c r="H41" s="9">
        <f>SUM(H$8:H11)</f>
        <v>151237.85999999978</v>
      </c>
      <c r="I41" s="9">
        <f>SUM(I$8:I11)</f>
        <v>121726.1999999999</v>
      </c>
      <c r="J41" s="9">
        <f>SUM(J$8:J11)</f>
        <v>0</v>
      </c>
      <c r="K41" s="9">
        <f>SUM(K$8:K11)</f>
        <v>0</v>
      </c>
      <c r="L41" s="9">
        <f>SUM(L$8:L11)</f>
        <v>0</v>
      </c>
      <c r="M41" s="9">
        <f>SUM(M$8:M11)</f>
        <v>0</v>
      </c>
      <c r="N41" s="9">
        <f>SUM(N$8:N11)</f>
        <v>0</v>
      </c>
      <c r="O41" s="9">
        <f>SUM(O$8:O11)</f>
        <v>0</v>
      </c>
      <c r="P41" s="9">
        <f>SUM(P$8:P11)</f>
        <v>0</v>
      </c>
      <c r="Q41" s="9">
        <f>SUM(Q$8:Q11)</f>
        <v>0</v>
      </c>
      <c r="R41" s="9">
        <f>SUM(R$8:R11)</f>
        <v>0</v>
      </c>
      <c r="S41" s="9">
        <f>SUM(S$8:S11)</f>
        <v>0</v>
      </c>
      <c r="T41" s="9">
        <f>SUM(T$8:T11)</f>
        <v>0</v>
      </c>
      <c r="U41" s="9">
        <f>SUM(U$8:U11)</f>
        <v>0</v>
      </c>
      <c r="V41" s="9">
        <f>SUM(V$8:V11)</f>
        <v>0</v>
      </c>
      <c r="W41" s="9">
        <f>SUM(W$8:W11)</f>
        <v>0</v>
      </c>
      <c r="X41" s="9">
        <f>SUM(X$8:X11)</f>
        <v>0</v>
      </c>
      <c r="Y41" s="9">
        <f>SUM(Y$8:Y11)</f>
        <v>0</v>
      </c>
      <c r="Z41" s="9">
        <f>SUM(Z$8:Z11)</f>
        <v>0</v>
      </c>
      <c r="AA41" s="9">
        <f>SUM(AA$8:AA11)</f>
        <v>0</v>
      </c>
      <c r="AB41" s="9">
        <f>SUM(AB$8:AB11)</f>
        <v>0</v>
      </c>
      <c r="AC41" s="9">
        <f>SUM(AC$8:AC11)</f>
        <v>0</v>
      </c>
    </row>
    <row r="42" spans="3:31">
      <c r="C42" s="5" t="s">
        <v>2</v>
      </c>
      <c r="D42" s="5">
        <v>1</v>
      </c>
      <c r="F42" s="9">
        <f>SUM(F$8:F12)</f>
        <v>134759.26999999996</v>
      </c>
      <c r="G42" s="9">
        <f>SUM(G$8:G12)</f>
        <v>133873.16999999998</v>
      </c>
      <c r="H42" s="9">
        <f>SUM(H$8:H12)</f>
        <v>160167.89999999979</v>
      </c>
      <c r="I42" s="9">
        <f>SUM(I$8:I12)</f>
        <v>161142.81999999995</v>
      </c>
      <c r="J42" s="9">
        <f>SUM(J$8:J12)</f>
        <v>113284.98999999985</v>
      </c>
      <c r="K42" s="9">
        <f>SUM(K$8:K12)</f>
        <v>0</v>
      </c>
      <c r="L42" s="9">
        <f>SUM(L$8:L12)</f>
        <v>0</v>
      </c>
      <c r="M42" s="9">
        <f>SUM(M$8:M12)</f>
        <v>0</v>
      </c>
      <c r="N42" s="9">
        <f>SUM(N$8:N12)</f>
        <v>0</v>
      </c>
      <c r="O42" s="9">
        <f>SUM(O$8:O12)</f>
        <v>0</v>
      </c>
      <c r="P42" s="9">
        <f>SUM(P$8:P12)</f>
        <v>0</v>
      </c>
      <c r="Q42" s="9">
        <f>SUM(Q$8:Q12)</f>
        <v>0</v>
      </c>
      <c r="R42" s="9">
        <f>SUM(R$8:R12)</f>
        <v>0</v>
      </c>
      <c r="S42" s="9">
        <f>SUM(S$8:S12)</f>
        <v>0</v>
      </c>
      <c r="T42" s="9">
        <f>SUM(T$8:T12)</f>
        <v>0</v>
      </c>
      <c r="U42" s="9">
        <f>SUM(U$8:U12)</f>
        <v>0</v>
      </c>
      <c r="V42" s="9">
        <f>SUM(V$8:V12)</f>
        <v>0</v>
      </c>
      <c r="W42" s="9">
        <f>SUM(W$8:W12)</f>
        <v>0</v>
      </c>
      <c r="X42" s="9">
        <f>SUM(X$8:X12)</f>
        <v>0</v>
      </c>
      <c r="Y42" s="9">
        <f>SUM(Y$8:Y12)</f>
        <v>0</v>
      </c>
      <c r="Z42" s="9">
        <f>SUM(Z$8:Z12)</f>
        <v>0</v>
      </c>
      <c r="AA42" s="9">
        <f>SUM(AA$8:AA12)</f>
        <v>0</v>
      </c>
      <c r="AB42" s="9">
        <f>SUM(AB$8:AB12)</f>
        <v>0</v>
      </c>
      <c r="AC42" s="9">
        <f>SUM(AC$8:AC12)</f>
        <v>0</v>
      </c>
    </row>
    <row r="43" spans="3:31">
      <c r="C43" s="5" t="s">
        <v>2</v>
      </c>
      <c r="D43" s="5">
        <v>2</v>
      </c>
      <c r="F43" s="9">
        <f>SUM(F$8:F13)</f>
        <v>134759.26999999996</v>
      </c>
      <c r="G43" s="9">
        <f>SUM(G$8:G13)</f>
        <v>133873.16999999998</v>
      </c>
      <c r="H43" s="9">
        <f>SUM(H$8:H13)</f>
        <v>160989.1599999998</v>
      </c>
      <c r="I43" s="9">
        <f>SUM(I$8:I13)</f>
        <v>166616.41999999995</v>
      </c>
      <c r="J43" s="9">
        <f>SUM(J$8:J13)</f>
        <v>124611.44999999984</v>
      </c>
      <c r="K43" s="9">
        <f>SUM(K$8:K13)</f>
        <v>129389.71999999971</v>
      </c>
      <c r="L43" s="9">
        <f>SUM(L$8:L13)</f>
        <v>0</v>
      </c>
      <c r="M43" s="9">
        <f>SUM(M$8:M13)</f>
        <v>0</v>
      </c>
      <c r="N43" s="9">
        <f>SUM(N$8:N13)</f>
        <v>0</v>
      </c>
      <c r="O43" s="9">
        <f>SUM(O$8:O13)</f>
        <v>0</v>
      </c>
      <c r="P43" s="9">
        <f>SUM(P$8:P13)</f>
        <v>0</v>
      </c>
      <c r="Q43" s="9">
        <f>SUM(Q$8:Q13)</f>
        <v>0</v>
      </c>
      <c r="R43" s="9">
        <f>SUM(R$8:R13)</f>
        <v>0</v>
      </c>
      <c r="S43" s="9">
        <f>SUM(S$8:S13)</f>
        <v>0</v>
      </c>
      <c r="T43" s="9">
        <f>SUM(T$8:T13)</f>
        <v>0</v>
      </c>
      <c r="U43" s="9">
        <f>SUM(U$8:U13)</f>
        <v>0</v>
      </c>
      <c r="V43" s="9">
        <f>SUM(V$8:V13)</f>
        <v>0</v>
      </c>
      <c r="W43" s="9">
        <f>SUM(W$8:W13)</f>
        <v>0</v>
      </c>
      <c r="X43" s="9">
        <f>SUM(X$8:X13)</f>
        <v>0</v>
      </c>
      <c r="Y43" s="9">
        <f>SUM(Y$8:Y13)</f>
        <v>0</v>
      </c>
      <c r="Z43" s="9">
        <f>SUM(Z$8:Z13)</f>
        <v>0</v>
      </c>
      <c r="AA43" s="9">
        <f>SUM(AA$8:AA13)</f>
        <v>0</v>
      </c>
      <c r="AB43" s="9">
        <f>SUM(AB$8:AB13)</f>
        <v>0</v>
      </c>
      <c r="AC43" s="9">
        <f>SUM(AC$8:AC13)</f>
        <v>0</v>
      </c>
    </row>
    <row r="44" spans="3:31">
      <c r="C44" s="5" t="s">
        <v>2</v>
      </c>
      <c r="D44" s="5">
        <v>3</v>
      </c>
      <c r="F44" s="9">
        <f>SUM(F$8:F14)</f>
        <v>134759.26999999996</v>
      </c>
      <c r="G44" s="9">
        <f>SUM(G$8:G14)</f>
        <v>133873.16999999998</v>
      </c>
      <c r="H44" s="9">
        <f>SUM(H$8:H14)</f>
        <v>160989.1599999998</v>
      </c>
      <c r="I44" s="9">
        <f>SUM(I$8:I14)</f>
        <v>166793.21999999994</v>
      </c>
      <c r="J44" s="9">
        <f>SUM(J$8:J14)</f>
        <v>126269.84999999983</v>
      </c>
      <c r="K44" s="9">
        <f>SUM(K$8:K14)</f>
        <v>145044.2999999997</v>
      </c>
      <c r="L44" s="9">
        <f>SUM(L$8:L14)</f>
        <v>123024.11999999982</v>
      </c>
      <c r="M44" s="9">
        <f>SUM(M$8:M14)</f>
        <v>0</v>
      </c>
      <c r="N44" s="9">
        <f>SUM(N$8:N14)</f>
        <v>0</v>
      </c>
      <c r="O44" s="9">
        <f>SUM(O$8:O14)</f>
        <v>0</v>
      </c>
      <c r="P44" s="9">
        <f>SUM(P$8:P14)</f>
        <v>0</v>
      </c>
      <c r="Q44" s="9">
        <f>SUM(Q$8:Q14)</f>
        <v>0</v>
      </c>
      <c r="R44" s="9">
        <f>SUM(R$8:R14)</f>
        <v>0</v>
      </c>
      <c r="S44" s="9">
        <f>SUM(S$8:S14)</f>
        <v>0</v>
      </c>
      <c r="T44" s="9">
        <f>SUM(T$8:T14)</f>
        <v>0</v>
      </c>
      <c r="U44" s="9">
        <f>SUM(U$8:U14)</f>
        <v>0</v>
      </c>
      <c r="V44" s="9">
        <f>SUM(V$8:V14)</f>
        <v>0</v>
      </c>
      <c r="W44" s="9">
        <f>SUM(W$8:W14)</f>
        <v>0</v>
      </c>
      <c r="X44" s="9">
        <f>SUM(X$8:X14)</f>
        <v>0</v>
      </c>
      <c r="Y44" s="9">
        <f>SUM(Y$8:Y14)</f>
        <v>0</v>
      </c>
      <c r="Z44" s="9">
        <f>SUM(Z$8:Z14)</f>
        <v>0</v>
      </c>
      <c r="AA44" s="9">
        <f>SUM(AA$8:AA14)</f>
        <v>0</v>
      </c>
      <c r="AB44" s="9">
        <f>SUM(AB$8:AB14)</f>
        <v>0</v>
      </c>
      <c r="AC44" s="9">
        <f>SUM(AC$8:AC14)</f>
        <v>0</v>
      </c>
    </row>
    <row r="45" spans="3:31">
      <c r="C45" s="5" t="s">
        <v>2</v>
      </c>
      <c r="D45" s="5">
        <v>4</v>
      </c>
      <c r="F45" s="9">
        <f>SUM(F$8:F15)</f>
        <v>134759.26999999996</v>
      </c>
      <c r="G45" s="9">
        <f>SUM(G$8:G15)</f>
        <v>133873.16999999998</v>
      </c>
      <c r="H45" s="9">
        <f>SUM(H$8:H15)</f>
        <v>160989.1599999998</v>
      </c>
      <c r="I45" s="9">
        <f>SUM(I$8:I15)</f>
        <v>168392.65999999995</v>
      </c>
      <c r="J45" s="9">
        <f>SUM(J$8:J15)</f>
        <v>126385.84999999983</v>
      </c>
      <c r="K45" s="9">
        <f>SUM(K$8:K15)</f>
        <v>147524.7099999997</v>
      </c>
      <c r="L45" s="9">
        <f>SUM(L$8:L15)</f>
        <v>151733.34999999983</v>
      </c>
      <c r="M45" s="9">
        <f>SUM(M$8:M15)</f>
        <v>108311.48999999973</v>
      </c>
      <c r="N45" s="9">
        <f>SUM(N$8:N15)</f>
        <v>0</v>
      </c>
      <c r="O45" s="9">
        <f>SUM(O$8:O15)</f>
        <v>0</v>
      </c>
      <c r="P45" s="9">
        <f>SUM(P$8:P15)</f>
        <v>0</v>
      </c>
      <c r="Q45" s="9">
        <f>SUM(Q$8:Q15)</f>
        <v>0</v>
      </c>
      <c r="R45" s="9">
        <f>SUM(R$8:R15)</f>
        <v>0</v>
      </c>
      <c r="S45" s="9">
        <f>SUM(S$8:S15)</f>
        <v>0</v>
      </c>
      <c r="T45" s="9">
        <f>SUM(T$8:T15)</f>
        <v>0</v>
      </c>
      <c r="U45" s="9">
        <f>SUM(U$8:U15)</f>
        <v>0</v>
      </c>
      <c r="V45" s="9">
        <f>SUM(V$8:V15)</f>
        <v>0</v>
      </c>
      <c r="W45" s="9">
        <f>SUM(W$8:W15)</f>
        <v>0</v>
      </c>
      <c r="X45" s="9">
        <f>SUM(X$8:X15)</f>
        <v>0</v>
      </c>
      <c r="Y45" s="9">
        <f>SUM(Y$8:Y15)</f>
        <v>0</v>
      </c>
      <c r="Z45" s="9">
        <f>SUM(Z$8:Z15)</f>
        <v>0</v>
      </c>
      <c r="AA45" s="9">
        <f>SUM(AA$8:AA15)</f>
        <v>0</v>
      </c>
      <c r="AB45" s="9">
        <f>SUM(AB$8:AB15)</f>
        <v>0</v>
      </c>
      <c r="AC45" s="9">
        <f>SUM(AC$8:AC15)</f>
        <v>0</v>
      </c>
    </row>
    <row r="46" spans="3:31">
      <c r="C46" s="5" t="s">
        <v>2</v>
      </c>
      <c r="D46" s="5">
        <v>5</v>
      </c>
      <c r="F46" s="9">
        <f>SUM(F$8:F16)</f>
        <v>134860.86999999997</v>
      </c>
      <c r="G46" s="9">
        <f>SUM(G$8:G16)</f>
        <v>133873.16999999998</v>
      </c>
      <c r="H46" s="9">
        <f>SUM(H$8:H16)</f>
        <v>161714.6599999998</v>
      </c>
      <c r="I46" s="9">
        <f>SUM(I$8:I16)</f>
        <v>168689.65999999995</v>
      </c>
      <c r="J46" s="9">
        <f>SUM(J$8:J16)</f>
        <v>127082.62999999983</v>
      </c>
      <c r="K46" s="9">
        <f>SUM(K$8:K16)</f>
        <v>152232.02999999971</v>
      </c>
      <c r="L46" s="9">
        <f>SUM(L$8:L16)</f>
        <v>154929.57999999984</v>
      </c>
      <c r="M46" s="9">
        <f>SUM(M$8:M16)</f>
        <v>146302.87999999974</v>
      </c>
      <c r="N46" s="9">
        <f>SUM(N$8:N16)</f>
        <v>99410.039999999804</v>
      </c>
      <c r="O46" s="9">
        <f>SUM(O$8:O16)</f>
        <v>0</v>
      </c>
      <c r="P46" s="9">
        <f>SUM(P$8:P16)</f>
        <v>0</v>
      </c>
      <c r="Q46" s="9">
        <f>SUM(Q$8:Q16)</f>
        <v>0</v>
      </c>
      <c r="R46" s="9">
        <f>SUM(R$8:R16)</f>
        <v>0</v>
      </c>
      <c r="S46" s="9">
        <f>SUM(S$8:S16)</f>
        <v>0</v>
      </c>
      <c r="T46" s="9">
        <f>SUM(T$8:T16)</f>
        <v>0</v>
      </c>
      <c r="U46" s="9">
        <f>SUM(U$8:U16)</f>
        <v>0</v>
      </c>
      <c r="V46" s="9">
        <f>SUM(V$8:V16)</f>
        <v>0</v>
      </c>
      <c r="W46" s="9">
        <f>SUM(W$8:W16)</f>
        <v>0</v>
      </c>
      <c r="X46" s="9">
        <f>SUM(X$8:X16)</f>
        <v>0</v>
      </c>
      <c r="Y46" s="9">
        <f>SUM(Y$8:Y16)</f>
        <v>0</v>
      </c>
      <c r="Z46" s="9">
        <f>SUM(Z$8:Z16)</f>
        <v>0</v>
      </c>
      <c r="AA46" s="9">
        <f>SUM(AA$8:AA16)</f>
        <v>0</v>
      </c>
      <c r="AB46" s="9">
        <f>SUM(AB$8:AB16)</f>
        <v>0</v>
      </c>
      <c r="AC46" s="9">
        <f>SUM(AC$8:AC16)</f>
        <v>0</v>
      </c>
    </row>
    <row r="47" spans="3:31">
      <c r="C47" s="5" t="s">
        <v>2</v>
      </c>
      <c r="D47" s="5">
        <v>6</v>
      </c>
      <c r="F47" s="9">
        <f>SUM(F$8:F17)</f>
        <v>134860.86999999997</v>
      </c>
      <c r="G47" s="9">
        <f>SUM(G$8:G17)</f>
        <v>133873.16999999998</v>
      </c>
      <c r="H47" s="9">
        <f>SUM(H$8:H17)</f>
        <v>161818.45999999979</v>
      </c>
      <c r="I47" s="9">
        <f>SUM(I$8:I17)</f>
        <v>168689.65999999995</v>
      </c>
      <c r="J47" s="9">
        <f>SUM(J$8:J17)</f>
        <v>127207.62999999983</v>
      </c>
      <c r="K47" s="9">
        <f>SUM(K$8:K17)</f>
        <v>154830.22999999972</v>
      </c>
      <c r="L47" s="9">
        <f>SUM(L$8:L17)</f>
        <v>155621.17999999985</v>
      </c>
      <c r="M47" s="9">
        <f>SUM(M$8:M17)</f>
        <v>149771.26999999976</v>
      </c>
      <c r="N47" s="9">
        <f>SUM(N$8:N17)</f>
        <v>151189.34999999974</v>
      </c>
      <c r="O47" s="9">
        <f>SUM(O$8:O17)</f>
        <v>93210.989999999903</v>
      </c>
      <c r="P47" s="9">
        <f>SUM(P$8:P17)</f>
        <v>0</v>
      </c>
      <c r="Q47" s="9">
        <f>SUM(Q$8:Q17)</f>
        <v>0</v>
      </c>
      <c r="R47" s="9">
        <f>SUM(R$8:R17)</f>
        <v>0</v>
      </c>
      <c r="S47" s="9">
        <f>SUM(S$8:S17)</f>
        <v>0</v>
      </c>
      <c r="T47" s="9">
        <f>SUM(T$8:T17)</f>
        <v>0</v>
      </c>
      <c r="U47" s="9">
        <f>SUM(U$8:U17)</f>
        <v>0</v>
      </c>
      <c r="V47" s="9">
        <f>SUM(V$8:V17)</f>
        <v>0</v>
      </c>
      <c r="W47" s="9">
        <f>SUM(W$8:W17)</f>
        <v>0</v>
      </c>
      <c r="X47" s="9">
        <f>SUM(X$8:X17)</f>
        <v>0</v>
      </c>
      <c r="Y47" s="9">
        <f>SUM(Y$8:Y17)</f>
        <v>0</v>
      </c>
      <c r="Z47" s="9">
        <f>SUM(Z$8:Z17)</f>
        <v>0</v>
      </c>
      <c r="AA47" s="9">
        <f>SUM(AA$8:AA17)</f>
        <v>0</v>
      </c>
      <c r="AB47" s="9">
        <f>SUM(AB$8:AB17)</f>
        <v>0</v>
      </c>
      <c r="AC47" s="9">
        <f>SUM(AC$8:AC17)</f>
        <v>0</v>
      </c>
    </row>
    <row r="48" spans="3:31">
      <c r="C48" s="5" t="s">
        <v>2</v>
      </c>
      <c r="D48" s="5">
        <v>7</v>
      </c>
      <c r="F48" s="9">
        <f>SUM(F$8:F18)</f>
        <v>134860.86999999997</v>
      </c>
      <c r="G48" s="9">
        <f>SUM(G$8:G18)</f>
        <v>133873.16999999998</v>
      </c>
      <c r="H48" s="9">
        <f>SUM(H$8:H18)</f>
        <v>161818.45999999979</v>
      </c>
      <c r="I48" s="9">
        <f>SUM(I$8:I18)</f>
        <v>168814.65999999995</v>
      </c>
      <c r="J48" s="9">
        <f>SUM(J$8:J18)</f>
        <v>127366.02999999982</v>
      </c>
      <c r="K48" s="9">
        <f>SUM(K$8:K18)</f>
        <v>154955.22999999972</v>
      </c>
      <c r="L48" s="9">
        <f>SUM(L$8:L18)</f>
        <v>156449.77999999985</v>
      </c>
      <c r="M48" s="9">
        <f>SUM(M$8:M18)</f>
        <v>151243.06999999975</v>
      </c>
      <c r="N48" s="9">
        <f>SUM(N$8:N18)</f>
        <v>153473.52999999974</v>
      </c>
      <c r="O48" s="9">
        <f>SUM(O$8:O18)</f>
        <v>165862.57999999981</v>
      </c>
      <c r="P48" s="9">
        <f>SUM(P$8:P18)</f>
        <v>101288.42999999979</v>
      </c>
      <c r="Q48" s="9">
        <f>SUM(Q$8:Q18)</f>
        <v>0</v>
      </c>
      <c r="R48" s="9">
        <f>SUM(R$8:R18)</f>
        <v>0</v>
      </c>
      <c r="S48" s="9">
        <f>SUM(S$8:S18)</f>
        <v>0</v>
      </c>
      <c r="T48" s="9">
        <f>SUM(T$8:T18)</f>
        <v>0</v>
      </c>
      <c r="U48" s="9">
        <f>SUM(U$8:U18)</f>
        <v>0</v>
      </c>
      <c r="V48" s="9">
        <f>SUM(V$8:V18)</f>
        <v>0</v>
      </c>
      <c r="W48" s="9">
        <f>SUM(W$8:W18)</f>
        <v>0</v>
      </c>
      <c r="X48" s="9">
        <f>SUM(X$8:X18)</f>
        <v>0</v>
      </c>
      <c r="Y48" s="9">
        <f>SUM(Y$8:Y18)</f>
        <v>0</v>
      </c>
      <c r="Z48" s="9">
        <f>SUM(Z$8:Z18)</f>
        <v>0</v>
      </c>
      <c r="AA48" s="9">
        <f>SUM(AA$8:AA18)</f>
        <v>0</v>
      </c>
      <c r="AB48" s="9">
        <f>SUM(AB$8:AB18)</f>
        <v>0</v>
      </c>
      <c r="AC48" s="9">
        <f>SUM(AC$8:AC18)</f>
        <v>0</v>
      </c>
    </row>
    <row r="49" spans="3:29">
      <c r="C49" s="5" t="s">
        <v>2</v>
      </c>
      <c r="D49" s="5">
        <v>8</v>
      </c>
      <c r="F49" s="9">
        <f>SUM(F$8:F19)</f>
        <v>134860.86999999997</v>
      </c>
      <c r="G49" s="9">
        <f>SUM(G$8:G19)</f>
        <v>133873.16999999998</v>
      </c>
      <c r="H49" s="9">
        <f>SUM(H$8:H19)</f>
        <v>161818.45999999979</v>
      </c>
      <c r="I49" s="9">
        <f>SUM(I$8:I19)</f>
        <v>168814.65999999995</v>
      </c>
      <c r="J49" s="9">
        <f>SUM(J$8:J19)</f>
        <v>127366.02999999982</v>
      </c>
      <c r="K49" s="9">
        <f>SUM(K$8:K19)</f>
        <v>154955.22999999972</v>
      </c>
      <c r="L49" s="9">
        <f>SUM(L$8:L19)</f>
        <v>156449.77999999985</v>
      </c>
      <c r="M49" s="9">
        <f>SUM(M$8:M19)</f>
        <v>151398.46999999974</v>
      </c>
      <c r="N49" s="9">
        <f>SUM(N$8:N19)</f>
        <v>154123.61999999973</v>
      </c>
      <c r="O49" s="9">
        <f>SUM(O$8:O19)</f>
        <v>172656.16999999981</v>
      </c>
      <c r="P49" s="9">
        <f>SUM(P$8:P19)</f>
        <v>109830.22999999979</v>
      </c>
      <c r="Q49" s="9">
        <f>SUM(Q$8:Q19)</f>
        <v>107815.84999999979</v>
      </c>
      <c r="R49" s="9">
        <f>SUM(R$8:R19)</f>
        <v>0</v>
      </c>
      <c r="S49" s="9">
        <f>SUM(S$8:S19)</f>
        <v>0</v>
      </c>
      <c r="T49" s="9">
        <f>SUM(T$8:T19)</f>
        <v>0</v>
      </c>
      <c r="U49" s="9">
        <f>SUM(U$8:U19)</f>
        <v>0</v>
      </c>
      <c r="V49" s="9">
        <f>SUM(V$8:V19)</f>
        <v>0</v>
      </c>
      <c r="W49" s="9">
        <f>SUM(W$8:W19)</f>
        <v>0</v>
      </c>
      <c r="X49" s="9">
        <f>SUM(X$8:X19)</f>
        <v>0</v>
      </c>
      <c r="Y49" s="9">
        <f>SUM(Y$8:Y19)</f>
        <v>0</v>
      </c>
      <c r="Z49" s="9">
        <f>SUM(Z$8:Z19)</f>
        <v>0</v>
      </c>
      <c r="AA49" s="9">
        <f>SUM(AA$8:AA19)</f>
        <v>0</v>
      </c>
      <c r="AB49" s="9">
        <f>SUM(AB$8:AB19)</f>
        <v>0</v>
      </c>
      <c r="AC49" s="9">
        <f>SUM(AC$8:AC19)</f>
        <v>0</v>
      </c>
    </row>
    <row r="50" spans="3:29">
      <c r="C50" s="5" t="s">
        <v>2</v>
      </c>
      <c r="D50" s="5">
        <v>9</v>
      </c>
      <c r="F50" s="9">
        <f>SUM(F$8:F20)</f>
        <v>134860.86999999997</v>
      </c>
      <c r="G50" s="9">
        <f>SUM(G$8:G20)</f>
        <v>133873.16999999998</v>
      </c>
      <c r="H50" s="9">
        <f>SUM(H$8:H20)</f>
        <v>161818.45999999979</v>
      </c>
      <c r="I50" s="9">
        <f>SUM(I$8:I20)</f>
        <v>168814.65999999995</v>
      </c>
      <c r="J50" s="9">
        <f>SUM(J$8:J20)</f>
        <v>128017.22999999982</v>
      </c>
      <c r="K50" s="9">
        <f>SUM(K$8:K20)</f>
        <v>154955.22999999972</v>
      </c>
      <c r="L50" s="9">
        <f>SUM(L$8:L20)</f>
        <v>156449.77999999985</v>
      </c>
      <c r="M50" s="9">
        <f>SUM(M$8:M20)</f>
        <v>151524.46999999974</v>
      </c>
      <c r="N50" s="9">
        <f>SUM(N$8:N20)</f>
        <v>154123.61999999973</v>
      </c>
      <c r="O50" s="9">
        <f>SUM(O$8:O20)</f>
        <v>176468.9699999998</v>
      </c>
      <c r="P50" s="9">
        <f>SUM(P$8:P20)</f>
        <v>112117.0799999998</v>
      </c>
      <c r="Q50" s="9">
        <f>SUM(Q$8:Q20)</f>
        <v>128345.5199999998</v>
      </c>
      <c r="R50" s="9">
        <f>SUM(R$8:R20)</f>
        <v>98510.339999999764</v>
      </c>
      <c r="S50" s="9">
        <f>SUM(S$8:S20)</f>
        <v>0</v>
      </c>
      <c r="T50" s="9">
        <f>SUM(T$8:T20)</f>
        <v>0</v>
      </c>
      <c r="U50" s="9">
        <f>SUM(U$8:U20)</f>
        <v>0</v>
      </c>
      <c r="V50" s="9">
        <f>SUM(V$8:V20)</f>
        <v>0</v>
      </c>
      <c r="W50" s="9">
        <f>SUM(W$8:W20)</f>
        <v>0</v>
      </c>
      <c r="X50" s="9">
        <f>SUM(X$8:X20)</f>
        <v>0</v>
      </c>
      <c r="Y50" s="9">
        <f>SUM(Y$8:Y20)</f>
        <v>0</v>
      </c>
      <c r="Z50" s="9">
        <f>SUM(Z$8:Z20)</f>
        <v>0</v>
      </c>
      <c r="AA50" s="9">
        <f>SUM(AA$8:AA20)</f>
        <v>0</v>
      </c>
      <c r="AB50" s="9">
        <f>SUM(AB$8:AB20)</f>
        <v>0</v>
      </c>
      <c r="AC50" s="9">
        <f>SUM(AC$8:AC20)</f>
        <v>0</v>
      </c>
    </row>
    <row r="51" spans="3:29">
      <c r="C51" s="5" t="s">
        <v>2</v>
      </c>
      <c r="D51" s="5">
        <v>10</v>
      </c>
      <c r="F51" s="9">
        <f>SUM(F$8:F21)</f>
        <v>134860.86999999997</v>
      </c>
      <c r="G51" s="9">
        <f>SUM(G$8:G21)</f>
        <v>134125.76999999999</v>
      </c>
      <c r="H51" s="9">
        <f>SUM(H$8:H21)</f>
        <v>161818.45999999979</v>
      </c>
      <c r="I51" s="9">
        <f>SUM(I$8:I21)</f>
        <v>169089.45999999993</v>
      </c>
      <c r="J51" s="9">
        <f>SUM(J$8:J21)</f>
        <v>128154.62999999982</v>
      </c>
      <c r="K51" s="9">
        <f>SUM(K$8:K21)</f>
        <v>155092.62999999971</v>
      </c>
      <c r="L51" s="9">
        <f>SUM(L$8:L21)</f>
        <v>156587.17999999985</v>
      </c>
      <c r="M51" s="9">
        <f>SUM(M$8:M21)</f>
        <v>152185.06999999975</v>
      </c>
      <c r="N51" s="9">
        <f>SUM(N$8:N21)</f>
        <v>154411.01999999973</v>
      </c>
      <c r="O51" s="9">
        <f>SUM(O$8:O21)</f>
        <v>176756.36999999979</v>
      </c>
      <c r="P51" s="9">
        <f>SUM(P$8:P21)</f>
        <v>112528.0999999998</v>
      </c>
      <c r="Q51" s="9">
        <f>SUM(Q$8:Q21)</f>
        <v>128766.7399999998</v>
      </c>
      <c r="R51" s="9">
        <f>SUM(R$8:R21)</f>
        <v>130131.80999999974</v>
      </c>
      <c r="S51" s="9">
        <f>SUM(S$8:S21)</f>
        <v>85181.979999999836</v>
      </c>
      <c r="T51" s="9">
        <f>SUM(T$8:T21)</f>
        <v>0</v>
      </c>
      <c r="U51" s="9">
        <f>SUM(U$8:U21)</f>
        <v>0</v>
      </c>
      <c r="V51" s="9">
        <f>SUM(V$8:V21)</f>
        <v>0</v>
      </c>
      <c r="W51" s="9">
        <f>SUM(W$8:W21)</f>
        <v>0</v>
      </c>
      <c r="X51" s="9">
        <f>SUM(X$8:X21)</f>
        <v>0</v>
      </c>
      <c r="Y51" s="9">
        <f>SUM(Y$8:Y21)</f>
        <v>0</v>
      </c>
      <c r="Z51" s="9">
        <f>SUM(Z$8:Z21)</f>
        <v>0</v>
      </c>
      <c r="AA51" s="9">
        <f>SUM(AA$8:AA21)</f>
        <v>0</v>
      </c>
      <c r="AB51" s="9">
        <f>SUM(AB$8:AB21)</f>
        <v>0</v>
      </c>
      <c r="AC51" s="9">
        <f>SUM(AC$8:AC21)</f>
        <v>0</v>
      </c>
    </row>
    <row r="52" spans="3:29">
      <c r="C52" s="5" t="s">
        <v>2</v>
      </c>
      <c r="D52" s="5">
        <v>11</v>
      </c>
      <c r="F52" s="9">
        <f>SUM(F$8:F22)</f>
        <v>134860.86999999997</v>
      </c>
      <c r="G52" s="9">
        <f>SUM(G$8:G22)</f>
        <v>134125.76999999999</v>
      </c>
      <c r="H52" s="9">
        <f>SUM(H$8:H22)</f>
        <v>161818.45999999979</v>
      </c>
      <c r="I52" s="9">
        <f>SUM(I$8:I22)</f>
        <v>169239.45999999993</v>
      </c>
      <c r="J52" s="9">
        <f>SUM(J$8:J22)</f>
        <v>128304.62999999982</v>
      </c>
      <c r="K52" s="9">
        <f>SUM(K$8:K22)</f>
        <v>155242.62999999971</v>
      </c>
      <c r="L52" s="9">
        <f>SUM(L$8:L22)</f>
        <v>156737.17999999985</v>
      </c>
      <c r="M52" s="9">
        <f>SUM(M$8:M22)</f>
        <v>152335.06999999975</v>
      </c>
      <c r="N52" s="9">
        <f>SUM(N$8:N22)</f>
        <v>154561.01999999973</v>
      </c>
      <c r="O52" s="9">
        <f>SUM(O$8:O22)</f>
        <v>177123.9699999998</v>
      </c>
      <c r="P52" s="9">
        <f>SUM(P$8:P22)</f>
        <v>112678.0999999998</v>
      </c>
      <c r="Q52" s="9">
        <f>SUM(Q$8:Q22)</f>
        <v>130164.83999999981</v>
      </c>
      <c r="R52" s="9">
        <f>SUM(R$8:R22)</f>
        <v>133933.00999999975</v>
      </c>
      <c r="S52" s="9">
        <f>SUM(S$8:S22)</f>
        <v>145880.58999999979</v>
      </c>
      <c r="T52" s="9">
        <f>SUM(T$8:T22)</f>
        <v>88488.029999999824</v>
      </c>
      <c r="U52" s="9">
        <f>SUM(U$8:U22)</f>
        <v>0</v>
      </c>
      <c r="V52" s="9">
        <f>SUM(V$8:V22)</f>
        <v>0</v>
      </c>
      <c r="W52" s="9">
        <f>SUM(W$8:W22)</f>
        <v>0</v>
      </c>
      <c r="X52" s="9">
        <f>SUM(X$8:X22)</f>
        <v>0</v>
      </c>
      <c r="Y52" s="9">
        <f>SUM(Y$8:Y22)</f>
        <v>0</v>
      </c>
      <c r="Z52" s="9">
        <f>SUM(Z$8:Z22)</f>
        <v>0</v>
      </c>
      <c r="AA52" s="9">
        <f>SUM(AA$8:AA22)</f>
        <v>0</v>
      </c>
      <c r="AB52" s="9">
        <f>SUM(AB$8:AB22)</f>
        <v>0</v>
      </c>
      <c r="AC52" s="9">
        <f>SUM(AC$8:AC22)</f>
        <v>0</v>
      </c>
    </row>
    <row r="53" spans="3:29">
      <c r="C53" s="5" t="s">
        <v>2</v>
      </c>
      <c r="D53" s="5">
        <v>12</v>
      </c>
      <c r="F53" s="9">
        <f>SUM(F$8:F23)</f>
        <v>134860.86999999997</v>
      </c>
      <c r="G53" s="9">
        <f>SUM(G$8:G23)</f>
        <v>134125.76999999999</v>
      </c>
      <c r="H53" s="9">
        <f>SUM(H$8:H23)</f>
        <v>161818.45999999979</v>
      </c>
      <c r="I53" s="9">
        <f>SUM(I$8:I23)</f>
        <v>169239.45999999993</v>
      </c>
      <c r="J53" s="9">
        <f>SUM(J$8:J23)</f>
        <v>128434.50999999982</v>
      </c>
      <c r="K53" s="9">
        <f>SUM(K$8:K23)</f>
        <v>155242.62999999971</v>
      </c>
      <c r="L53" s="9">
        <f>SUM(L$8:L23)</f>
        <v>157249.17999999985</v>
      </c>
      <c r="M53" s="9">
        <f>SUM(M$8:M23)</f>
        <v>152335.06999999975</v>
      </c>
      <c r="N53" s="9">
        <f>SUM(N$8:N23)</f>
        <v>154561.01999999973</v>
      </c>
      <c r="O53" s="9">
        <f>SUM(O$8:O23)</f>
        <v>177123.9699999998</v>
      </c>
      <c r="P53" s="9">
        <f>SUM(P$8:P23)</f>
        <v>112678.0999999998</v>
      </c>
      <c r="Q53" s="9">
        <f>SUM(Q$8:Q23)</f>
        <v>131074.41999999981</v>
      </c>
      <c r="R53" s="9">
        <f>SUM(R$8:R23)</f>
        <v>133933.00999999975</v>
      </c>
      <c r="S53" s="9">
        <f>SUM(S$8:S23)</f>
        <v>150804.1299999998</v>
      </c>
      <c r="T53" s="9">
        <f>SUM(T$8:T23)</f>
        <v>142518.08999999979</v>
      </c>
      <c r="U53" s="9">
        <f>SUM(U$8:U23)</f>
        <v>90003.459999999774</v>
      </c>
      <c r="V53" s="9">
        <f>SUM(V$8:V23)</f>
        <v>0</v>
      </c>
      <c r="W53" s="9">
        <f>SUM(W$8:W23)</f>
        <v>0</v>
      </c>
      <c r="X53" s="9">
        <f>SUM(X$8:X23)</f>
        <v>0</v>
      </c>
      <c r="Y53" s="9">
        <f>SUM(Y$8:Y23)</f>
        <v>0</v>
      </c>
      <c r="Z53" s="9">
        <f>SUM(Z$8:Z23)</f>
        <v>0</v>
      </c>
      <c r="AA53" s="9">
        <f>SUM(AA$8:AA23)</f>
        <v>0</v>
      </c>
      <c r="AB53" s="9">
        <f>SUM(AB$8:AB23)</f>
        <v>0</v>
      </c>
      <c r="AC53" s="9">
        <f>SUM(AC$8:AC23)</f>
        <v>0</v>
      </c>
    </row>
    <row r="54" spans="3:29">
      <c r="C54" s="5" t="s">
        <v>3</v>
      </c>
      <c r="D54" s="5">
        <v>1</v>
      </c>
      <c r="F54" s="9">
        <f>SUM(F$8:F24)</f>
        <v>134860.86999999997</v>
      </c>
      <c r="G54" s="9">
        <f>SUM(G$8:G24)</f>
        <v>134125.76999999999</v>
      </c>
      <c r="H54" s="9">
        <f>SUM(H$8:H24)</f>
        <v>161818.45999999979</v>
      </c>
      <c r="I54" s="9">
        <f>SUM(I$8:I24)</f>
        <v>169239.45999999993</v>
      </c>
      <c r="J54" s="9">
        <f>SUM(J$8:J24)</f>
        <v>128434.50999999982</v>
      </c>
      <c r="K54" s="9">
        <f>SUM(K$8:K24)</f>
        <v>155575.4299999997</v>
      </c>
      <c r="L54" s="9">
        <f>SUM(L$8:L24)</f>
        <v>157249.17999999985</v>
      </c>
      <c r="M54" s="9">
        <f>SUM(M$8:M24)</f>
        <v>152335.06999999975</v>
      </c>
      <c r="N54" s="9">
        <f>SUM(N$8:N24)</f>
        <v>154561.01999999973</v>
      </c>
      <c r="O54" s="9">
        <f>SUM(O$8:O24)</f>
        <v>177123.9699999998</v>
      </c>
      <c r="P54" s="9">
        <f>SUM(P$8:P24)</f>
        <v>115078.0999999998</v>
      </c>
      <c r="Q54" s="9">
        <f>SUM(Q$8:Q24)</f>
        <v>132106.61999999982</v>
      </c>
      <c r="R54" s="9">
        <f>SUM(R$8:R24)</f>
        <v>134456.40999999974</v>
      </c>
      <c r="S54" s="9">
        <f>SUM(S$8:S24)</f>
        <v>152878.36999999979</v>
      </c>
      <c r="T54" s="9">
        <f>SUM(T$8:T24)</f>
        <v>145233.41999999978</v>
      </c>
      <c r="U54" s="9">
        <f>SUM(U$8:U24)</f>
        <v>96920.019999999771</v>
      </c>
      <c r="V54" s="9">
        <f>SUM(V$8:V24)</f>
        <v>113798.76999999995</v>
      </c>
      <c r="W54" s="9">
        <f>SUM(W$8:W24)</f>
        <v>0</v>
      </c>
      <c r="X54" s="9">
        <f>SUM(X$8:X24)</f>
        <v>0</v>
      </c>
      <c r="Y54" s="9">
        <f>SUM(Y$8:Y24)</f>
        <v>0</v>
      </c>
      <c r="Z54" s="9">
        <f>SUM(Z$8:Z24)</f>
        <v>0</v>
      </c>
      <c r="AA54" s="9">
        <f>SUM(AA$8:AA24)</f>
        <v>0</v>
      </c>
      <c r="AB54" s="9">
        <f>SUM(AB$8:AB24)</f>
        <v>0</v>
      </c>
      <c r="AC54" s="9">
        <f>SUM(AC$8:AC24)</f>
        <v>0</v>
      </c>
    </row>
    <row r="55" spans="3:29">
      <c r="C55" s="5" t="s">
        <v>3</v>
      </c>
      <c r="D55" s="5">
        <v>2</v>
      </c>
      <c r="F55" s="9">
        <f>SUM(F$8:F25)</f>
        <v>134860.86999999997</v>
      </c>
      <c r="G55" s="9">
        <f>SUM(G$8:G25)</f>
        <v>134125.76999999999</v>
      </c>
      <c r="H55" s="9">
        <f>SUM(H$8:H25)</f>
        <v>161818.45999999979</v>
      </c>
      <c r="I55" s="9">
        <f>SUM(I$8:I25)</f>
        <v>169239.45999999993</v>
      </c>
      <c r="J55" s="9">
        <f>SUM(J$8:J25)</f>
        <v>128434.50999999982</v>
      </c>
      <c r="K55" s="9">
        <f>SUM(K$8:K25)</f>
        <v>155575.4299999997</v>
      </c>
      <c r="L55" s="9">
        <f>SUM(L$8:L25)</f>
        <v>157249.17999999985</v>
      </c>
      <c r="M55" s="9">
        <f>SUM(M$8:M25)</f>
        <v>152335.06999999975</v>
      </c>
      <c r="N55" s="9">
        <f>SUM(N$8:N25)</f>
        <v>154561.01999999973</v>
      </c>
      <c r="O55" s="9">
        <f>SUM(O$8:O25)</f>
        <v>177123.9699999998</v>
      </c>
      <c r="P55" s="9">
        <f>SUM(P$8:P25)</f>
        <v>115470.5799999998</v>
      </c>
      <c r="Q55" s="9">
        <f>SUM(Q$8:Q25)</f>
        <v>132106.61999999982</v>
      </c>
      <c r="R55" s="9">
        <f>SUM(R$8:R25)</f>
        <v>136735.20999999973</v>
      </c>
      <c r="S55" s="9">
        <f>SUM(S$8:S25)</f>
        <v>153106.39999999979</v>
      </c>
      <c r="T55" s="9">
        <f>SUM(T$8:T25)</f>
        <v>147326.02999999977</v>
      </c>
      <c r="U55" s="9">
        <f>SUM(U$8:U25)</f>
        <v>102473.44999999978</v>
      </c>
      <c r="V55" s="9">
        <f>SUM(V$8:V25)</f>
        <v>130376.04999999996</v>
      </c>
      <c r="W55" s="9">
        <f>SUM(W$8:W25)</f>
        <v>104898.8799999999</v>
      </c>
      <c r="X55" s="9">
        <f>SUM(X$8:X25)</f>
        <v>0</v>
      </c>
      <c r="Y55" s="9">
        <f>SUM(Y$8:Y25)</f>
        <v>0</v>
      </c>
      <c r="Z55" s="9">
        <f>SUM(Z$8:Z25)</f>
        <v>0</v>
      </c>
      <c r="AA55" s="9">
        <f>SUM(AA$8:AA25)</f>
        <v>0</v>
      </c>
      <c r="AB55" s="9">
        <f>SUM(AB$8:AB25)</f>
        <v>0</v>
      </c>
      <c r="AC55" s="9">
        <f>SUM(AC$8:AC25)</f>
        <v>0</v>
      </c>
    </row>
    <row r="56" spans="3:29">
      <c r="C56" s="5" t="s">
        <v>3</v>
      </c>
      <c r="D56" s="5">
        <v>3</v>
      </c>
      <c r="F56" s="9">
        <f>SUM(F$8:F26)</f>
        <v>134860.86999999997</v>
      </c>
      <c r="G56" s="9">
        <f>SUM(G$8:G26)</f>
        <v>134125.76999999999</v>
      </c>
      <c r="H56" s="9">
        <f>SUM(H$8:H26)</f>
        <v>161818.45999999979</v>
      </c>
      <c r="I56" s="9">
        <f>SUM(I$8:I26)</f>
        <v>169239.45999999993</v>
      </c>
      <c r="J56" s="9">
        <f>SUM(J$8:J26)</f>
        <v>128434.50999999982</v>
      </c>
      <c r="K56" s="9">
        <f>SUM(K$8:K26)</f>
        <v>155575.4299999997</v>
      </c>
      <c r="L56" s="9">
        <f>SUM(L$8:L26)</f>
        <v>157249.17999999985</v>
      </c>
      <c r="M56" s="9">
        <f>SUM(M$8:M26)</f>
        <v>152335.06999999975</v>
      </c>
      <c r="N56" s="9">
        <f>SUM(N$8:N26)</f>
        <v>154561.01999999973</v>
      </c>
      <c r="O56" s="9">
        <f>SUM(O$8:O26)</f>
        <v>177123.9699999998</v>
      </c>
      <c r="P56" s="9">
        <f>SUM(P$8:P26)</f>
        <v>115578.80999999979</v>
      </c>
      <c r="Q56" s="9">
        <f>SUM(Q$8:Q26)</f>
        <v>132236.49999999983</v>
      </c>
      <c r="R56" s="9">
        <f>SUM(R$8:R26)</f>
        <v>136843.43999999974</v>
      </c>
      <c r="S56" s="9">
        <f>SUM(S$8:S26)</f>
        <v>153227.5999999998</v>
      </c>
      <c r="T56" s="9">
        <f>SUM(T$8:T26)</f>
        <v>149535.72999999978</v>
      </c>
      <c r="U56" s="9">
        <f>SUM(U$8:U26)</f>
        <v>102602.33999999978</v>
      </c>
      <c r="V56" s="9">
        <f>SUM(V$8:V26)</f>
        <v>131318.14999999997</v>
      </c>
      <c r="W56" s="9">
        <f>SUM(W$8:W26)</f>
        <v>122501.8499999999</v>
      </c>
      <c r="X56" s="9">
        <f>SUM(X$8:X26)</f>
        <v>115663.52999999991</v>
      </c>
      <c r="Y56" s="9">
        <f>SUM(Y$8:Y26)</f>
        <v>0</v>
      </c>
      <c r="Z56" s="9">
        <f>SUM(Z$8:Z26)</f>
        <v>0</v>
      </c>
      <c r="AA56" s="9">
        <f>SUM(AA$8:AA26)</f>
        <v>0</v>
      </c>
      <c r="AB56" s="9">
        <f>SUM(AB$8:AB26)</f>
        <v>0</v>
      </c>
      <c r="AC56" s="9">
        <f>SUM(AC$8:AC26)</f>
        <v>0</v>
      </c>
    </row>
    <row r="57" spans="3:29">
      <c r="C57" s="5" t="s">
        <v>3</v>
      </c>
      <c r="D57" s="5">
        <v>4</v>
      </c>
      <c r="F57" s="9">
        <f>SUM(F$8:F27)</f>
        <v>134860.86999999997</v>
      </c>
      <c r="G57" s="9">
        <f>SUM(G$8:G27)</f>
        <v>134125.76999999999</v>
      </c>
      <c r="H57" s="9">
        <f>SUM(H$8:H27)</f>
        <v>161818.45999999979</v>
      </c>
      <c r="I57" s="9">
        <f>SUM(I$8:I27)</f>
        <v>169239.45999999993</v>
      </c>
      <c r="J57" s="9">
        <f>SUM(J$8:J27)</f>
        <v>128434.50999999982</v>
      </c>
      <c r="K57" s="9">
        <f>SUM(K$8:K27)</f>
        <v>155575.4299999997</v>
      </c>
      <c r="L57" s="9">
        <f>SUM(L$8:L27)</f>
        <v>157249.17999999985</v>
      </c>
      <c r="M57" s="9">
        <f>SUM(M$8:M27)</f>
        <v>152335.06999999975</v>
      </c>
      <c r="N57" s="9">
        <f>SUM(N$8:N27)</f>
        <v>154561.01999999973</v>
      </c>
      <c r="O57" s="9">
        <f>SUM(O$8:O27)</f>
        <v>177123.9699999998</v>
      </c>
      <c r="P57" s="9">
        <f>SUM(P$8:P27)</f>
        <v>115578.80999999979</v>
      </c>
      <c r="Q57" s="9">
        <f>SUM(Q$8:Q27)</f>
        <v>132625.49999999983</v>
      </c>
      <c r="R57" s="9">
        <f>SUM(R$8:R27)</f>
        <v>136843.43999999974</v>
      </c>
      <c r="S57" s="9">
        <f>SUM(S$8:S27)</f>
        <v>153227.5999999998</v>
      </c>
      <c r="T57" s="9">
        <f>SUM(T$8:T27)</f>
        <v>149535.72999999978</v>
      </c>
      <c r="U57" s="9">
        <f>SUM(U$8:U27)</f>
        <v>102602.33999999978</v>
      </c>
      <c r="V57" s="9">
        <f>SUM(V$8:V27)</f>
        <v>132010.14999999997</v>
      </c>
      <c r="W57" s="9">
        <f>SUM(W$8:W27)</f>
        <v>126370.7099999999</v>
      </c>
      <c r="X57" s="9">
        <f>SUM(X$8:X27)</f>
        <v>158141.28999999995</v>
      </c>
      <c r="Y57" s="9">
        <f>SUM(Y$8:Y27)</f>
        <v>85199.870000000039</v>
      </c>
      <c r="Z57" s="9">
        <f>SUM(Z$8:Z27)</f>
        <v>0</v>
      </c>
      <c r="AA57" s="9">
        <f>SUM(AA$8:AA27)</f>
        <v>0</v>
      </c>
      <c r="AB57" s="9">
        <f>SUM(AB$8:AB27)</f>
        <v>0</v>
      </c>
      <c r="AC57" s="9">
        <f>SUM(AC$8:AC27)</f>
        <v>0</v>
      </c>
    </row>
    <row r="58" spans="3:29">
      <c r="C58" s="5" t="s">
        <v>3</v>
      </c>
      <c r="D58" s="5">
        <v>5</v>
      </c>
      <c r="F58" s="9">
        <f>SUM(F$8:F28)</f>
        <v>134860.86999999997</v>
      </c>
      <c r="G58" s="9">
        <f>SUM(G$8:G28)</f>
        <v>134125.76999999999</v>
      </c>
      <c r="H58" s="9">
        <f>SUM(H$8:H28)</f>
        <v>161818.45999999979</v>
      </c>
      <c r="I58" s="9">
        <f>SUM(I$8:I28)</f>
        <v>169239.45999999993</v>
      </c>
      <c r="J58" s="9">
        <f>SUM(J$8:J28)</f>
        <v>128434.50999999982</v>
      </c>
      <c r="K58" s="9">
        <f>SUM(K$8:K28)</f>
        <v>155575.4299999997</v>
      </c>
      <c r="L58" s="9">
        <f>SUM(L$8:L28)</f>
        <v>157249.17999999985</v>
      </c>
      <c r="M58" s="9">
        <f>SUM(M$8:M28)</f>
        <v>152335.06999999975</v>
      </c>
      <c r="N58" s="9">
        <f>SUM(N$8:N28)</f>
        <v>154561.01999999973</v>
      </c>
      <c r="O58" s="9">
        <f>SUM(O$8:O28)</f>
        <v>177123.9699999998</v>
      </c>
      <c r="P58" s="9">
        <f>SUM(P$8:P28)</f>
        <v>115578.80999999979</v>
      </c>
      <c r="Q58" s="9">
        <f>SUM(Q$8:Q28)</f>
        <v>132625.49999999983</v>
      </c>
      <c r="R58" s="9">
        <f>SUM(R$8:R28)</f>
        <v>136843.43999999974</v>
      </c>
      <c r="S58" s="9">
        <f>SUM(S$8:S28)</f>
        <v>153335.82999999981</v>
      </c>
      <c r="T58" s="9">
        <f>SUM(T$8:T28)</f>
        <v>149643.95999999979</v>
      </c>
      <c r="U58" s="9">
        <f>SUM(U$8:U28)</f>
        <v>102710.56999999977</v>
      </c>
      <c r="V58" s="9">
        <f>SUM(V$8:V28)</f>
        <v>132010.14999999997</v>
      </c>
      <c r="W58" s="9">
        <f>SUM(W$8:W28)</f>
        <v>129116.06999999991</v>
      </c>
      <c r="X58" s="9">
        <f>SUM(X$8:X28)</f>
        <v>160392.22999999995</v>
      </c>
      <c r="Y58" s="9">
        <f>SUM(Y$8:Y28)</f>
        <v>127212.95000000007</v>
      </c>
      <c r="Z58" s="9">
        <f>SUM(Z$8:Z28)</f>
        <v>118261.5</v>
      </c>
      <c r="AA58" s="9">
        <f>SUM(AA$8:AA28)</f>
        <v>0</v>
      </c>
      <c r="AB58" s="9">
        <f>SUM(AB$8:AB28)</f>
        <v>0</v>
      </c>
      <c r="AC58" s="9">
        <f>SUM(AC$8:AC28)</f>
        <v>0</v>
      </c>
    </row>
    <row r="59" spans="3:29">
      <c r="C59" s="5" t="s">
        <v>3</v>
      </c>
      <c r="D59" s="5">
        <v>6</v>
      </c>
      <c r="F59" s="9">
        <f>SUM(F$8:F29)</f>
        <v>134860.86999999997</v>
      </c>
      <c r="G59" s="9">
        <f>SUM(G$8:G29)</f>
        <v>134125.76999999999</v>
      </c>
      <c r="H59" s="9">
        <f>SUM(H$8:H29)</f>
        <v>161818.45999999979</v>
      </c>
      <c r="I59" s="9">
        <f>SUM(I$8:I29)</f>
        <v>169239.45999999993</v>
      </c>
      <c r="J59" s="9">
        <f>SUM(J$8:J29)</f>
        <v>128434.50999999982</v>
      </c>
      <c r="K59" s="9">
        <f>SUM(K$8:K29)</f>
        <v>155575.4299999997</v>
      </c>
      <c r="L59" s="9">
        <f>SUM(L$8:L29)</f>
        <v>157249.17999999985</v>
      </c>
      <c r="M59" s="9">
        <f>SUM(M$8:M29)</f>
        <v>152335.06999999975</v>
      </c>
      <c r="N59" s="9">
        <f>SUM(N$8:N29)</f>
        <v>154561.01999999973</v>
      </c>
      <c r="O59" s="9">
        <f>SUM(O$8:O29)</f>
        <v>177123.9699999998</v>
      </c>
      <c r="P59" s="9">
        <f>SUM(P$8:P29)</f>
        <v>115578.80999999979</v>
      </c>
      <c r="Q59" s="9">
        <f>SUM(Q$8:Q29)</f>
        <v>133546.29999999981</v>
      </c>
      <c r="R59" s="9">
        <f>SUM(R$8:R29)</f>
        <v>136843.43999999974</v>
      </c>
      <c r="S59" s="9">
        <f>SUM(S$8:S29)</f>
        <v>153485.82999999981</v>
      </c>
      <c r="T59" s="9">
        <f>SUM(T$8:T29)</f>
        <v>149793.95999999979</v>
      </c>
      <c r="U59" s="9">
        <f>SUM(U$8:U29)</f>
        <v>102860.56999999977</v>
      </c>
      <c r="V59" s="9">
        <f>SUM(V$8:V29)</f>
        <v>132307.74999999997</v>
      </c>
      <c r="W59" s="9">
        <f>SUM(W$8:W29)</f>
        <v>130180.4699999999</v>
      </c>
      <c r="X59" s="9">
        <f>SUM(X$8:X29)</f>
        <v>163317.19999999995</v>
      </c>
      <c r="Y59" s="9">
        <f>SUM(Y$8:Y29)</f>
        <v>130158.80000000008</v>
      </c>
      <c r="Z59" s="9">
        <f>SUM(Z$8:Z29)</f>
        <v>176898.02000000011</v>
      </c>
      <c r="AA59" s="9">
        <f>SUM(AA$8:AA29)</f>
        <v>94492.630000000092</v>
      </c>
      <c r="AB59" s="9">
        <f>SUM(AB$8:AB29)</f>
        <v>0</v>
      </c>
      <c r="AC59" s="9">
        <f>SUM(AC$8:AC29)</f>
        <v>0</v>
      </c>
    </row>
    <row r="60" spans="3:29">
      <c r="C60" s="5" t="s">
        <v>3</v>
      </c>
      <c r="D60" s="5">
        <v>7</v>
      </c>
      <c r="F60" s="9">
        <f>SUM(F$8:F30)</f>
        <v>134860.86999999997</v>
      </c>
      <c r="G60" s="9">
        <f>SUM(G$8:G30)</f>
        <v>134125.76999999999</v>
      </c>
      <c r="H60" s="9">
        <f>SUM(H$8:H30)</f>
        <v>161818.45999999979</v>
      </c>
      <c r="I60" s="9">
        <f>SUM(I$8:I30)</f>
        <v>169239.45999999993</v>
      </c>
      <c r="J60" s="9">
        <f>SUM(J$8:J30)</f>
        <v>128434.50999999982</v>
      </c>
      <c r="K60" s="9">
        <f>SUM(K$8:K30)</f>
        <v>155575.4299999997</v>
      </c>
      <c r="L60" s="9">
        <f>SUM(L$8:L30)</f>
        <v>157249.17999999985</v>
      </c>
      <c r="M60" s="9">
        <f>SUM(M$8:M30)</f>
        <v>152335.06999999975</v>
      </c>
      <c r="N60" s="9">
        <f>SUM(N$8:N30)</f>
        <v>154561.01999999973</v>
      </c>
      <c r="O60" s="9">
        <f>SUM(O$8:O30)</f>
        <v>177123.9699999998</v>
      </c>
      <c r="P60" s="9">
        <f>SUM(P$8:P30)</f>
        <v>115578.80999999979</v>
      </c>
      <c r="Q60" s="9">
        <f>SUM(Q$8:Q30)</f>
        <v>133665.0999999998</v>
      </c>
      <c r="R60" s="9">
        <f>SUM(R$8:R30)</f>
        <v>136843.43999999974</v>
      </c>
      <c r="S60" s="9">
        <f>SUM(S$8:S30)</f>
        <v>153485.82999999981</v>
      </c>
      <c r="T60" s="9">
        <f>SUM(T$8:T30)</f>
        <v>149933.1599999998</v>
      </c>
      <c r="U60" s="9">
        <f>SUM(U$8:U30)</f>
        <v>102860.56999999977</v>
      </c>
      <c r="V60" s="9">
        <f>SUM(V$8:V30)</f>
        <v>132307.74999999997</v>
      </c>
      <c r="W60" s="9">
        <f>SUM(W$8:W30)</f>
        <v>130180.4699999999</v>
      </c>
      <c r="X60" s="9">
        <f>SUM(X$8:X30)</f>
        <v>163426.39999999997</v>
      </c>
      <c r="Y60" s="9">
        <f>SUM(Y$8:Y30)</f>
        <v>131703.97000000009</v>
      </c>
      <c r="Z60" s="9">
        <f>SUM(Z$8:Z30)</f>
        <v>183471.21000000011</v>
      </c>
      <c r="AA60" s="9">
        <f>SUM(AA$8:AA30)</f>
        <v>146550.13000000024</v>
      </c>
      <c r="AB60" s="9">
        <f>SUM(AB$8:AB30)</f>
        <v>135521.72999999992</v>
      </c>
      <c r="AC60" s="9">
        <f>SUM(AC$8:AC30)</f>
        <v>0</v>
      </c>
    </row>
    <row r="61" spans="3:29">
      <c r="C61" s="5" t="s">
        <v>3</v>
      </c>
      <c r="D61" s="5">
        <v>8</v>
      </c>
      <c r="F61" s="9">
        <f>SUM(F$8:F31)</f>
        <v>134860.86999999997</v>
      </c>
      <c r="G61" s="9">
        <f>SUM(G$8:G31)</f>
        <v>134125.76999999999</v>
      </c>
      <c r="H61" s="9">
        <f>SUM(H$8:H31)</f>
        <v>161818.45999999979</v>
      </c>
      <c r="I61" s="9">
        <f>SUM(I$8:I31)</f>
        <v>169239.45999999993</v>
      </c>
      <c r="J61" s="9">
        <f>SUM(J$8:J31)</f>
        <v>128434.50999999982</v>
      </c>
      <c r="K61" s="9">
        <f>SUM(K$8:K31)</f>
        <v>155575.4299999997</v>
      </c>
      <c r="L61" s="9">
        <f>SUM(L$8:L31)</f>
        <v>157249.17999999985</v>
      </c>
      <c r="M61" s="9">
        <f>SUM(M$8:M31)</f>
        <v>152335.06999999975</v>
      </c>
      <c r="N61" s="9">
        <f>SUM(N$8:N31)</f>
        <v>154561.01999999973</v>
      </c>
      <c r="O61" s="9">
        <f>SUM(O$8:O31)</f>
        <v>177123.9699999998</v>
      </c>
      <c r="P61" s="9">
        <f>SUM(P$8:P31)</f>
        <v>115578.80999999979</v>
      </c>
      <c r="Q61" s="9">
        <f>SUM(Q$8:Q31)</f>
        <v>133665.0999999998</v>
      </c>
      <c r="R61" s="9">
        <f>SUM(R$8:R31)</f>
        <v>136843.43999999974</v>
      </c>
      <c r="S61" s="9">
        <f>SUM(S$8:S31)</f>
        <v>153485.82999999981</v>
      </c>
      <c r="T61" s="9">
        <f>SUM(T$8:T31)</f>
        <v>149933.1599999998</v>
      </c>
      <c r="U61" s="9">
        <f>SUM(U$8:U31)</f>
        <v>102860.56999999977</v>
      </c>
      <c r="V61" s="9">
        <f>SUM(V$8:V31)</f>
        <v>132588.14999999997</v>
      </c>
      <c r="W61" s="9">
        <f>SUM(W$8:W31)</f>
        <v>130180.4699999999</v>
      </c>
      <c r="X61" s="9">
        <f>SUM(X$8:X31)</f>
        <v>163426.39999999997</v>
      </c>
      <c r="Y61" s="9">
        <f>SUM(Y$8:Y31)</f>
        <v>131703.97000000009</v>
      </c>
      <c r="Z61" s="9">
        <f>SUM(Z$8:Z31)</f>
        <v>186039.75000000012</v>
      </c>
      <c r="AA61" s="9">
        <f>SUM(AA$8:AA31)</f>
        <v>150228.80000000025</v>
      </c>
      <c r="AB61" s="9">
        <f>SUM(AB$8:AB31)</f>
        <v>146438.98999999993</v>
      </c>
      <c r="AC61" s="9">
        <f>SUM(AC$8:AC31)</f>
        <v>98374.440000000031</v>
      </c>
    </row>
    <row r="63" spans="3:29">
      <c r="E63" s="5" t="s">
        <v>7</v>
      </c>
      <c r="F63" s="9">
        <f t="shared" ref="F63:AC63" si="2">F33</f>
        <v>134860.86999999997</v>
      </c>
      <c r="G63" s="9">
        <f t="shared" si="2"/>
        <v>134125.76999999999</v>
      </c>
      <c r="H63" s="9">
        <f t="shared" si="2"/>
        <v>161818.45999999979</v>
      </c>
      <c r="I63" s="9">
        <f t="shared" si="2"/>
        <v>169239.45999999993</v>
      </c>
      <c r="J63" s="9">
        <f t="shared" si="2"/>
        <v>128434.50999999982</v>
      </c>
      <c r="K63" s="9">
        <f t="shared" si="2"/>
        <v>155575.4299999997</v>
      </c>
      <c r="L63" s="9">
        <f t="shared" si="2"/>
        <v>157249.17999999985</v>
      </c>
      <c r="M63" s="9">
        <f t="shared" si="2"/>
        <v>152335.06999999975</v>
      </c>
      <c r="N63" s="9">
        <f t="shared" si="2"/>
        <v>154561.01999999973</v>
      </c>
      <c r="O63" s="9">
        <f t="shared" si="2"/>
        <v>177123.9699999998</v>
      </c>
      <c r="P63" s="9">
        <f t="shared" si="2"/>
        <v>115578.80999999979</v>
      </c>
      <c r="Q63" s="9">
        <f t="shared" si="2"/>
        <v>133665.0999999998</v>
      </c>
      <c r="R63" s="9">
        <f t="shared" si="2"/>
        <v>136843.43999999974</v>
      </c>
      <c r="S63" s="9">
        <f t="shared" si="2"/>
        <v>153485.82999999981</v>
      </c>
      <c r="T63" s="9">
        <f t="shared" si="2"/>
        <v>149933.1599999998</v>
      </c>
      <c r="U63" s="9">
        <f t="shared" si="2"/>
        <v>102860.56999999977</v>
      </c>
      <c r="V63" s="9">
        <f t="shared" si="2"/>
        <v>132588.14999999997</v>
      </c>
      <c r="W63" s="9">
        <f t="shared" si="2"/>
        <v>130180.4699999999</v>
      </c>
      <c r="X63" s="9">
        <f t="shared" si="2"/>
        <v>163426.39999999997</v>
      </c>
      <c r="Y63" s="9">
        <f t="shared" si="2"/>
        <v>131703.97000000009</v>
      </c>
      <c r="Z63" s="9">
        <f t="shared" si="2"/>
        <v>186039.75000000012</v>
      </c>
      <c r="AA63" s="9">
        <f t="shared" si="2"/>
        <v>150228.80000000025</v>
      </c>
      <c r="AB63" s="9">
        <f t="shared" si="2"/>
        <v>146438.98999999993</v>
      </c>
      <c r="AC63" s="9">
        <f t="shared" si="2"/>
        <v>98374.440000000031</v>
      </c>
    </row>
    <row r="65" spans="3:29" ht="18">
      <c r="C65" s="10" t="s">
        <v>9</v>
      </c>
    </row>
    <row r="66" spans="3:29">
      <c r="D66" t="s">
        <v>10</v>
      </c>
    </row>
    <row r="67" spans="3:29">
      <c r="C67" s="5"/>
      <c r="D67" s="5">
        <v>1</v>
      </c>
      <c r="F67" s="11">
        <f t="shared" ref="F67:F90" si="3">F38/F$61</f>
        <v>0.76886334783395638</v>
      </c>
      <c r="G67" s="11" cm="1">
        <f t="array" ref="G67">IFERROR(INDEX(G$38:G$61,COUNTA($F$5:G$5)+$D67-1)/G$63,"")</f>
        <v>0.70675426504541206</v>
      </c>
      <c r="H67" s="11" cm="1">
        <f t="array" ref="H67">IFERROR(INDEX(H$38:H$61,COUNTA($F$5:H$5)+$D67-1)/H$63,"")</f>
        <v>0.58130753438142946</v>
      </c>
      <c r="I67" s="11" cm="1">
        <f t="array" ref="I67">IFERROR(INDEX(I$38:I$61,COUNTA($F$5:I$5)+$D67-1)/I$63,"")</f>
        <v>0.7192542448433713</v>
      </c>
      <c r="J67" s="11" cm="1">
        <f t="array" ref="J67">IFERROR(INDEX(J$38:J$61,COUNTA($F$5:J$5)+$D67-1)/J$63,"")</f>
        <v>0.88204478687231336</v>
      </c>
      <c r="K67" s="11" cm="1">
        <f t="array" ref="K67">IFERROR(INDEX(K$38:K$61,COUNTA($F$5:K$5)+$D67-1)/K$63,"")</f>
        <v>0.83168479752876123</v>
      </c>
      <c r="L67" s="11" cm="1">
        <f t="array" ref="L67">IFERROR(INDEX(L$38:L$61,COUNTA($F$5:L$5)+$D67-1)/L$63,"")</f>
        <v>0.78235142466243668</v>
      </c>
      <c r="M67" s="11" cm="1">
        <f t="array" ref="M67">IFERROR(INDEX(M$38:M$61,COUNTA($F$5:M$5)+$D67-1)/M$63,"")</f>
        <v>0.71100823992794249</v>
      </c>
      <c r="N67" s="11" cm="1">
        <f t="array" ref="N67">IFERROR(INDEX(N$38:N$61,COUNTA($F$5:N$5)+$D67-1)/N$63,"")</f>
        <v>0.64317665605467655</v>
      </c>
      <c r="O67" s="11" cm="1">
        <f t="array" ref="O67">IFERROR(INDEX(O$38:O$61,COUNTA($F$5:O$5)+$D67-1)/O$63,"")</f>
        <v>0.52624718156441508</v>
      </c>
      <c r="P67" s="11" cm="1">
        <f t="array" ref="P67">IFERROR(INDEX(P$38:P$61,COUNTA($F$5:P$5)+$D67-1)/P$63,"")</f>
        <v>0.87635813173712351</v>
      </c>
      <c r="Q67" s="11" cm="1">
        <f t="array" ref="Q67">IFERROR(INDEX(Q$38:Q$61,COUNTA($F$5:Q$5)+$D67-1)/Q$63,"")</f>
        <v>0.8066118231310937</v>
      </c>
      <c r="R67" s="11" cm="1">
        <f t="array" ref="R67">IFERROR(INDEX(R$38:R$61,COUNTA($F$5:R$5)+$D67-1)/R$63,"")</f>
        <v>0.719876232284134</v>
      </c>
      <c r="S67" s="11" cm="1">
        <f t="array" ref="S67">IFERROR(INDEX(S$38:S$61,COUNTA($F$5:S$5)+$D67-1)/S$63,"")</f>
        <v>0.55498269775131648</v>
      </c>
      <c r="T67" s="11" cm="1">
        <f t="array" ref="T67">IFERROR(INDEX(T$38:T$61,COUNTA($F$5:T$5)+$D67-1)/T$63,"")</f>
        <v>0.59018318562751526</v>
      </c>
      <c r="U67" s="11" cm="1">
        <f t="array" ref="U67">IFERROR(INDEX(U$38:U$61,COUNTA($F$5:U$5)+$D67-1)/U$63,"")</f>
        <v>0.87500448422558785</v>
      </c>
      <c r="V67" s="11" cm="1">
        <f t="array" ref="V67">IFERROR(INDEX(V$38:V$61,COUNTA($F$5:V$5)+$D67-1)/V$63,"")</f>
        <v>0.85828763731902113</v>
      </c>
      <c r="W67" s="11" cm="1">
        <f t="array" ref="W67">IFERROR(INDEX(W$38:W$61,COUNTA($F$5:W$5)+$D67-1)/W$63,"")</f>
        <v>0.80579583097218799</v>
      </c>
      <c r="X67" s="11" cm="1">
        <f t="array" ref="X67">IFERROR(INDEX(X$38:X$61,COUNTA($F$5:X$5)+$D67-1)/X$63,"")</f>
        <v>0.70774079340914275</v>
      </c>
      <c r="Y67" s="11" cm="1">
        <f t="array" ref="Y67">IFERROR(INDEX(Y$38:Y$61,COUNTA($F$5:Y$5)+$D67-1)/Y$63,"")</f>
        <v>0.64690434160792554</v>
      </c>
      <c r="Z67" s="11" cm="1">
        <f t="array" ref="Z67">IFERROR(INDEX(Z$38:Z$61,COUNTA($F$5:Z$5)+$D67-1)/Z$63,"")</f>
        <v>0.63567866544649687</v>
      </c>
      <c r="AA67" s="11" cm="1">
        <f t="array" ref="AA67">IFERROR(INDEX(AA$38:AA$61,COUNTA($F$5:AA$5)+$D67-1)/AA$63,"")</f>
        <v>0.62899144504915128</v>
      </c>
      <c r="AB67" s="11" cm="1">
        <f t="array" ref="AB67">IFERROR(INDEX(AB$38:AB$61,COUNTA($F$5:AB$5)+$D67-1)/AB$63,"")</f>
        <v>0.92544840687579166</v>
      </c>
      <c r="AC67" s="11" cm="1">
        <f t="array" ref="AC67">IFERROR(INDEX(AC$38:AC$61,COUNTA($F$5:AC$5)+$D67-1)/AC$63,"")</f>
        <v>1</v>
      </c>
    </row>
    <row r="68" spans="3:29">
      <c r="C68" s="5"/>
      <c r="D68" s="5">
        <f>D67+1</f>
        <v>2</v>
      </c>
      <c r="F68" s="11">
        <f t="shared" si="3"/>
        <v>0.97000278880004265</v>
      </c>
      <c r="G68" s="11" cm="1">
        <f t="array" ref="G68">IFERROR(INDEX(G$38:G$61,COUNTA($F$5:G$5)+$D68-1)/G$63,"")</f>
        <v>0.94928096218944347</v>
      </c>
      <c r="H68" s="11" cm="1">
        <f t="array" ref="H68">IFERROR(INDEX(H$38:H$61,COUNTA($F$5:H$5)+$D68-1)/H$63,"")</f>
        <v>0.93461438206741043</v>
      </c>
      <c r="I68" s="11" cm="1">
        <f t="array" ref="I68">IFERROR(INDEX(I$38:I$61,COUNTA($F$5:I$5)+$D68-1)/I$63,"")</f>
        <v>0.95215867505131491</v>
      </c>
      <c r="J68" s="11" cm="1">
        <f t="array" ref="J68">IFERROR(INDEX(J$38:J$61,COUNTA($F$5:J$5)+$D68-1)/J$63,"")</f>
        <v>0.97023338976416862</v>
      </c>
      <c r="K68" s="11" cm="1">
        <f t="array" ref="K68">IFERROR(INDEX(K$38:K$61,COUNTA($F$5:K$5)+$D68-1)/K$63,"")</f>
        <v>0.93230852712410939</v>
      </c>
      <c r="L68" s="11" cm="1">
        <f t="array" ref="L68">IFERROR(INDEX(L$38:L$61,COUNTA($F$5:L$5)+$D68-1)/L$63,"")</f>
        <v>0.9649229967367714</v>
      </c>
      <c r="M68" s="11" cm="1">
        <f t="array" ref="M68">IFERROR(INDEX(M$38:M$61,COUNTA($F$5:M$5)+$D68-1)/M$63,"")</f>
        <v>0.96040182999226631</v>
      </c>
      <c r="N68" s="11" cm="1">
        <f t="array" ref="N68">IFERROR(INDEX(N$38:N$61,COUNTA($F$5:N$5)+$D68-1)/N$63,"")</f>
        <v>0.97818550886892441</v>
      </c>
      <c r="O68" s="11" cm="1">
        <f t="array" ref="O68">IFERROR(INDEX(O$38:O$61,COUNTA($F$5:O$5)+$D68-1)/O$63,"")</f>
        <v>0.93642085822715015</v>
      </c>
      <c r="P68" s="11" cm="1">
        <f t="array" ref="P68">IFERROR(INDEX(P$38:P$61,COUNTA($F$5:P$5)+$D68-1)/P$63,"")</f>
        <v>0.95026268223388</v>
      </c>
      <c r="Q68" s="11" cm="1">
        <f t="array" ref="Q68">IFERROR(INDEX(Q$38:Q$61,COUNTA($F$5:Q$5)+$D68-1)/Q$63,"")</f>
        <v>0.96020217693324583</v>
      </c>
      <c r="R68" s="11" cm="1">
        <f t="array" ref="R68">IFERROR(INDEX(R$38:R$61,COUNTA($F$5:R$5)+$D68-1)/R$63,"")</f>
        <v>0.95095395146453476</v>
      </c>
      <c r="S68" s="11" cm="1">
        <f t="array" ref="S68">IFERROR(INDEX(S$38:S$61,COUNTA($F$5:S$5)+$D68-1)/S$63,"")</f>
        <v>0.95044988843595513</v>
      </c>
      <c r="T68" s="11" cm="1">
        <f t="array" ref="T68">IFERROR(INDEX(T$38:T$61,COUNTA($F$5:T$5)+$D68-1)/T$63,"")</f>
        <v>0.95054416247880047</v>
      </c>
      <c r="U68" s="11" cm="1">
        <f t="array" ref="U68">IFERROR(INDEX(U$38:U$61,COUNTA($F$5:U$5)+$D68-1)/U$63,"")</f>
        <v>0.9422465770897438</v>
      </c>
      <c r="V68" s="11" cm="1">
        <f t="array" ref="V68">IFERROR(INDEX(V$38:V$61,COUNTA($F$5:V$5)+$D68-1)/V$63,"")</f>
        <v>0.98331600523877882</v>
      </c>
      <c r="W68" s="11" cm="1">
        <f t="array" ref="W68">IFERROR(INDEX(W$38:W$61,COUNTA($F$5:W$5)+$D68-1)/W$63,"")</f>
        <v>0.94101557629957855</v>
      </c>
      <c r="X68" s="11" cm="1">
        <f t="array" ref="X68">IFERROR(INDEX(X$38:X$61,COUNTA($F$5:X$5)+$D68-1)/X$63,"")</f>
        <v>0.96766061052559427</v>
      </c>
      <c r="Y68" s="11" cm="1">
        <f t="array" ref="Y68">IFERROR(INDEX(Y$38:Y$61,COUNTA($F$5:Y$5)+$D68-1)/Y$63,"")</f>
        <v>0.96590064824925159</v>
      </c>
      <c r="Z68" s="11" cm="1">
        <f t="array" ref="Z68">IFERROR(INDEX(Z$38:Z$61,COUNTA($F$5:Z$5)+$D68-1)/Z$63,"")</f>
        <v>0.95086141536956481</v>
      </c>
      <c r="AA68" s="11" cm="1">
        <f t="array" ref="AA68">IFERROR(INDEX(AA$38:AA$61,COUNTA($F$5:AA$5)+$D68-1)/AA$63,"")</f>
        <v>0.97551288434707584</v>
      </c>
      <c r="AB68" s="11" cm="1">
        <f t="array" ref="AB68">IFERROR(INDEX(AB$38:AB$61,COUNTA($F$5:AB$5)+$D68-1)/AB$63,"")</f>
        <v>1</v>
      </c>
      <c r="AC68" s="11" t="str" cm="1">
        <f t="array" ref="AC68">IFERROR(INDEX(AC$38:AC$61,COUNTA($F$5:AC$5)+$D68-1)/AC$63,"")</f>
        <v/>
      </c>
    </row>
    <row r="69" spans="3:29">
      <c r="C69" s="5"/>
      <c r="D69" s="5">
        <f t="shared" ref="D69:D90" si="4">D68+1</f>
        <v>3</v>
      </c>
      <c r="F69" s="11">
        <f t="shared" si="3"/>
        <v>0.991239490001807</v>
      </c>
      <c r="G69" s="11" cm="1">
        <f t="array" ref="G69">IFERROR(INDEX(G$38:G$61,COUNTA($F$5:G$5)+$D69-1)/G$63,"")</f>
        <v>0.986132418848369</v>
      </c>
      <c r="H69" s="11" cm="1">
        <f t="array" ref="H69">IFERROR(INDEX(H$38:H$61,COUNTA($F$5:H$5)+$D69-1)/H$63,"")</f>
        <v>0.98979992764731539</v>
      </c>
      <c r="I69" s="11" cm="1">
        <f t="array" ref="I69">IFERROR(INDEX(I$38:I$61,COUNTA($F$5:I$5)+$D69-1)/I$63,"")</f>
        <v>0.98450101412519286</v>
      </c>
      <c r="J69" s="11" cm="1">
        <f t="array" ref="J69">IFERROR(INDEX(J$38:J$61,COUNTA($F$5:J$5)+$D69-1)/J$63,"")</f>
        <v>0.98314580715105315</v>
      </c>
      <c r="K69" s="11" cm="1">
        <f t="array" ref="K69">IFERROR(INDEX(K$38:K$61,COUNTA($F$5:K$5)+$D69-1)/K$63,"")</f>
        <v>0.94825198297700342</v>
      </c>
      <c r="L69" s="11" cm="1">
        <f t="array" ref="L69">IFERROR(INDEX(L$38:L$61,COUNTA($F$5:L$5)+$D69-1)/L$63,"")</f>
        <v>0.9852488896921433</v>
      </c>
      <c r="M69" s="11" cm="1">
        <f t="array" ref="M69">IFERROR(INDEX(M$38:M$61,COUNTA($F$5:M$5)+$D69-1)/M$63,"")</f>
        <v>0.9831699949328806</v>
      </c>
      <c r="N69" s="11" cm="1">
        <f t="array" ref="N69">IFERROR(INDEX(N$38:N$61,COUNTA($F$5:N$5)+$D69-1)/N$63,"")</f>
        <v>0.99296400864849366</v>
      </c>
      <c r="O69" s="11" cm="1">
        <f t="array" ref="O69">IFERROR(INDEX(O$38:O$61,COUNTA($F$5:O$5)+$D69-1)/O$63,"")</f>
        <v>0.97477585896476915</v>
      </c>
      <c r="P69" s="11" cm="1">
        <f t="array" ref="P69">IFERROR(INDEX(P$38:P$61,COUNTA($F$5:P$5)+$D69-1)/P$63,"")</f>
        <v>0.97004874855520662</v>
      </c>
      <c r="Q69" s="11" cm="1">
        <f t="array" ref="Q69">IFERROR(INDEX(Q$38:Q$61,COUNTA($F$5:Q$5)+$D69-1)/Q$63,"")</f>
        <v>0.96335348568923374</v>
      </c>
      <c r="R69" s="11" cm="1">
        <f t="array" ref="R69">IFERROR(INDEX(R$38:R$61,COUNTA($F$5:R$5)+$D69-1)/R$63,"")</f>
        <v>0.97873168052483916</v>
      </c>
      <c r="S69" s="11" cm="1">
        <f t="array" ref="S69">IFERROR(INDEX(S$38:S$61,COUNTA($F$5:S$5)+$D69-1)/S$63,"")</f>
        <v>0.98252802880891343</v>
      </c>
      <c r="T69" s="11" cm="1">
        <f t="array" ref="T69">IFERROR(INDEX(T$38:T$61,COUNTA($F$5:T$5)+$D69-1)/T$63,"")</f>
        <v>0.96865443241508398</v>
      </c>
      <c r="U69" s="11" cm="1">
        <f t="array" ref="U69">IFERROR(INDEX(U$38:U$61,COUNTA($F$5:U$5)+$D69-1)/U$63,"")</f>
        <v>0.9962364587324376</v>
      </c>
      <c r="V69" s="11" cm="1">
        <f t="array" ref="V69">IFERROR(INDEX(V$38:V$61,COUNTA($F$5:V$5)+$D69-1)/V$63,"")</f>
        <v>0.99042146677512277</v>
      </c>
      <c r="W69" s="11" cm="1">
        <f t="array" ref="W69">IFERROR(INDEX(W$38:W$61,COUNTA($F$5:W$5)+$D69-1)/W$63,"")</f>
        <v>0.97073478072402108</v>
      </c>
      <c r="X69" s="11" cm="1">
        <f t="array" ref="X69">IFERROR(INDEX(X$38:X$61,COUNTA($F$5:X$5)+$D69-1)/X$63,"")</f>
        <v>0.98143402779477484</v>
      </c>
      <c r="Y69" s="11" cm="1">
        <f t="array" ref="Y69">IFERROR(INDEX(Y$38:Y$61,COUNTA($F$5:Y$5)+$D69-1)/Y$63,"")</f>
        <v>0.9882678555551514</v>
      </c>
      <c r="Z69" s="11" cm="1">
        <f t="array" ref="Z69">IFERROR(INDEX(Z$38:Z$61,COUNTA($F$5:Z$5)+$D69-1)/Z$63,"")</f>
        <v>0.98619359572349452</v>
      </c>
      <c r="AA69" s="11" cm="1">
        <f t="array" ref="AA69">IFERROR(INDEX(AA$38:AA$61,COUNTA($F$5:AA$5)+$D69-1)/AA$63,"")</f>
        <v>1</v>
      </c>
      <c r="AB69" s="11" t="str" cm="1">
        <f t="array" ref="AB69">IFERROR(INDEX(AB$38:AB$61,COUNTA($F$5:AB$5)+$D69-1)/AB$63,"")</f>
        <v/>
      </c>
      <c r="AC69" s="11" t="str" cm="1">
        <f t="array" ref="AC69">IFERROR(INDEX(AC$38:AC$61,COUNTA($F$5:AC$5)+$D69-1)/AC$63,"")</f>
        <v/>
      </c>
    </row>
    <row r="70" spans="3:29">
      <c r="C70" s="5"/>
      <c r="D70" s="5">
        <f t="shared" si="4"/>
        <v>4</v>
      </c>
      <c r="F70" s="11">
        <f t="shared" si="3"/>
        <v>0.99352480819677347</v>
      </c>
      <c r="G70" s="11" cm="1">
        <f t="array" ref="G70">IFERROR(INDEX(G$38:G$61,COUNTA($F$5:G$5)+$D70-1)/G$63,"")</f>
        <v>0.99811669301134298</v>
      </c>
      <c r="H70" s="11" cm="1">
        <f t="array" ref="H70">IFERROR(INDEX(H$38:H$61,COUNTA($F$5:H$5)+$D70-1)/H$63,"")</f>
        <v>0.99487512116973553</v>
      </c>
      <c r="I70" s="11" cm="1">
        <f t="array" ref="I70">IFERROR(INDEX(I$38:I$61,COUNTA($F$5:I$5)+$D70-1)/I$63,"")</f>
        <v>0.98554568774918105</v>
      </c>
      <c r="J70" s="11" cm="1">
        <f t="array" ref="J70">IFERROR(INDEX(J$38:J$61,COUNTA($F$5:J$5)+$D70-1)/J$63,"")</f>
        <v>0.98404899119403355</v>
      </c>
      <c r="K70" s="11" cm="1">
        <f t="array" ref="K70">IFERROR(INDEX(K$38:K$61,COUNTA($F$5:K$5)+$D70-1)/K$63,"")</f>
        <v>0.9785094600092058</v>
      </c>
      <c r="L70" s="11" cm="1">
        <f t="array" ref="L70">IFERROR(INDEX(L$38:L$61,COUNTA($F$5:L$5)+$D70-1)/L$63,"")</f>
        <v>0.98964700483652757</v>
      </c>
      <c r="M70" s="11" cm="1">
        <f t="array" ref="M70">IFERROR(INDEX(M$38:M$61,COUNTA($F$5:M$5)+$D70-1)/M$63,"")</f>
        <v>0.99283159156982037</v>
      </c>
      <c r="N70" s="11" cm="1">
        <f t="array" ref="N70">IFERROR(INDEX(N$38:N$61,COUNTA($F$5:N$5)+$D70-1)/N$63,"")</f>
        <v>0.99717004973181467</v>
      </c>
      <c r="O70" s="11" cm="1">
        <f t="array" ref="O70">IFERROR(INDEX(O$38:O$61,COUNTA($F$5:O$5)+$D70-1)/O$63,"")</f>
        <v>0.99630202507317334</v>
      </c>
      <c r="P70" s="11" cm="1">
        <f t="array" ref="P70">IFERROR(INDEX(P$38:P$61,COUNTA($F$5:P$5)+$D70-1)/P$63,"")</f>
        <v>0.97360493675267989</v>
      </c>
      <c r="Q70" s="11" cm="1">
        <f t="array" ref="Q70">IFERROR(INDEX(Q$38:Q$61,COUNTA($F$5:Q$5)+$D70-1)/Q$63,"")</f>
        <v>0.9738132092820041</v>
      </c>
      <c r="R70" s="11" cm="1">
        <f t="array" ref="R70">IFERROR(INDEX(R$38:R$61,COUNTA($F$5:R$5)+$D70-1)/R$63,"")</f>
        <v>0.97873168052483916</v>
      </c>
      <c r="S70" s="11" cm="1">
        <f t="array" ref="S70">IFERROR(INDEX(S$38:S$61,COUNTA($F$5:S$5)+$D70-1)/S$63,"")</f>
        <v>0.99604224051171353</v>
      </c>
      <c r="T70" s="11" cm="1">
        <f t="array" ref="T70">IFERROR(INDEX(T$38:T$61,COUNTA($F$5:T$5)+$D70-1)/T$63,"")</f>
        <v>0.98261138496647416</v>
      </c>
      <c r="U70" s="11" cm="1">
        <f t="array" ref="U70">IFERROR(INDEX(U$38:U$61,COUNTA($F$5:U$5)+$D70-1)/U$63,"")</f>
        <v>0.99748951420354759</v>
      </c>
      <c r="V70" s="11" cm="1">
        <f t="array" ref="V70">IFERROR(INDEX(V$38:V$61,COUNTA($F$5:V$5)+$D70-1)/V$63,"")</f>
        <v>0.99564063605985909</v>
      </c>
      <c r="W70" s="11" cm="1">
        <f t="array" ref="W70">IFERROR(INDEX(W$38:W$61,COUNTA($F$5:W$5)+$D70-1)/W$63,"")</f>
        <v>0.99182365834137798</v>
      </c>
      <c r="X70" s="11" cm="1">
        <f t="array" ref="X70">IFERROR(INDEX(X$38:X$61,COUNTA($F$5:X$5)+$D70-1)/X$63,"")</f>
        <v>0.99933180930375987</v>
      </c>
      <c r="Y70" s="11" cm="1">
        <f t="array" ref="Y70">IFERROR(INDEX(Y$38:Y$61,COUNTA($F$5:Y$5)+$D70-1)/Y$63,"")</f>
        <v>1</v>
      </c>
      <c r="Z70" s="11" cm="1">
        <f t="array" ref="Z70">IFERROR(INDEX(Z$38:Z$61,COUNTA($F$5:Z$5)+$D70-1)/Z$63,"")</f>
        <v>1</v>
      </c>
      <c r="AA70" s="11" t="str" cm="1">
        <f t="array" ref="AA70">IFERROR(INDEX(AA$38:AA$61,COUNTA($F$5:AA$5)+$D70-1)/AA$63,"")</f>
        <v/>
      </c>
      <c r="AB70" s="11" t="str" cm="1">
        <f t="array" ref="AB70">IFERROR(INDEX(AB$38:AB$61,COUNTA($F$5:AB$5)+$D70-1)/AB$63,"")</f>
        <v/>
      </c>
      <c r="AC70" s="11" t="str" cm="1">
        <f t="array" ref="AC70">IFERROR(INDEX(AC$38:AC$61,COUNTA($F$5:AC$5)+$D70-1)/AC$63,"")</f>
        <v/>
      </c>
    </row>
    <row r="71" spans="3:29">
      <c r="C71" s="5"/>
      <c r="D71" s="5">
        <f t="shared" si="4"/>
        <v>5</v>
      </c>
      <c r="F71" s="11">
        <f t="shared" si="3"/>
        <v>0.99924663099088706</v>
      </c>
      <c r="G71" s="11" cm="1">
        <f t="array" ref="G71">IFERROR(INDEX(G$38:G$61,COUNTA($F$5:G$5)+$D71-1)/G$63,"")</f>
        <v>0.99811669301134298</v>
      </c>
      <c r="H71" s="11" cm="1">
        <f t="array" ref="H71">IFERROR(INDEX(H$38:H$61,COUNTA($F$5:H$5)+$D71-1)/H$63,"")</f>
        <v>0.99487512116973553</v>
      </c>
      <c r="I71" s="11" cm="1">
        <f t="array" ref="I71">IFERROR(INDEX(I$38:I$61,COUNTA($F$5:I$5)+$D71-1)/I$63,"")</f>
        <v>0.99499643877379429</v>
      </c>
      <c r="J71" s="11" cm="1">
        <f t="array" ref="J71">IFERROR(INDEX(J$38:J$61,COUNTA($F$5:J$5)+$D71-1)/J$63,"")</f>
        <v>0.98947416858599768</v>
      </c>
      <c r="K71" s="11" cm="1">
        <f t="array" ref="K71">IFERROR(INDEX(K$38:K$61,COUNTA($F$5:K$5)+$D71-1)/K$63,"")</f>
        <v>0.99521004055717543</v>
      </c>
      <c r="L71" s="11" cm="1">
        <f t="array" ref="L71">IFERROR(INDEX(L$38:L$61,COUNTA($F$5:L$5)+$D71-1)/L$63,"")</f>
        <v>0.99491634868938583</v>
      </c>
      <c r="M71" s="11" cm="1">
        <f t="array" ref="M71">IFERROR(INDEX(M$38:M$61,COUNTA($F$5:M$5)+$D71-1)/M$63,"")</f>
        <v>0.99385171123103822</v>
      </c>
      <c r="N71" s="11" cm="1">
        <f t="array" ref="N71">IFERROR(INDEX(N$38:N$61,COUNTA($F$5:N$5)+$D71-1)/N$63,"")</f>
        <v>0.99717004973181467</v>
      </c>
      <c r="O71" s="11" cm="1">
        <f t="array" ref="O71">IFERROR(INDEX(O$38:O$61,COUNTA($F$5:O$5)+$D71-1)/O$63,"")</f>
        <v>0.99792461743037941</v>
      </c>
      <c r="P71" s="11" cm="1">
        <f t="array" ref="P71">IFERROR(INDEX(P$38:P$61,COUNTA($F$5:P$5)+$D71-1)/P$63,"")</f>
        <v>0.97490275250281611</v>
      </c>
      <c r="Q71" s="11" cm="1">
        <f t="array" ref="Q71">IFERROR(INDEX(Q$38:Q$61,COUNTA($F$5:Q$5)+$D71-1)/Q$63,"")</f>
        <v>0.98061812694562756</v>
      </c>
      <c r="R71" s="11" cm="1">
        <f t="array" ref="R71">IFERROR(INDEX(R$38:R$61,COUNTA($F$5:R$5)+$D71-1)/R$63,"")</f>
        <v>0.98255648937208828</v>
      </c>
      <c r="S71" s="11" cm="1">
        <f t="array" ref="S71">IFERROR(INDEX(S$38:S$61,COUNTA($F$5:S$5)+$D71-1)/S$63,"")</f>
        <v>0.9975279151176365</v>
      </c>
      <c r="T71" s="11" cm="1">
        <f t="array" ref="T71">IFERROR(INDEX(T$38:T$61,COUNTA($F$5:T$5)+$D71-1)/T$63,"")</f>
        <v>0.99734928550828905</v>
      </c>
      <c r="U71" s="11" cm="1">
        <f t="array" ref="U71">IFERROR(INDEX(U$38:U$61,COUNTA($F$5:U$5)+$D71-1)/U$63,"")</f>
        <v>0.99748951420354759</v>
      </c>
      <c r="V71" s="11" cm="1">
        <f t="array" ref="V71">IFERROR(INDEX(V$38:V$61,COUNTA($F$5:V$5)+$D71-1)/V$63,"")</f>
        <v>0.99564063605985909</v>
      </c>
      <c r="W71" s="11" cm="1">
        <f t="array" ref="W71">IFERROR(INDEX(W$38:W$61,COUNTA($F$5:W$5)+$D71-1)/W$63,"")</f>
        <v>1</v>
      </c>
      <c r="X71" s="11" cm="1">
        <f t="array" ref="X71">IFERROR(INDEX(X$38:X$61,COUNTA($F$5:X$5)+$D71-1)/X$63,"")</f>
        <v>1</v>
      </c>
      <c r="Y71" s="11" cm="1">
        <f t="array" ref="Y71">IFERROR(INDEX(Y$38:Y$61,COUNTA($F$5:Y$5)+$D71-1)/Y$63,"")</f>
        <v>1</v>
      </c>
      <c r="Z71" s="11" t="str" cm="1">
        <f t="array" ref="Z71">IFERROR(INDEX(Z$38:Z$61,COUNTA($F$5:Z$5)+$D71-1)/Z$63,"")</f>
        <v/>
      </c>
      <c r="AA71" s="11" t="str" cm="1">
        <f t="array" ref="AA71">IFERROR(INDEX(AA$38:AA$61,COUNTA($F$5:AA$5)+$D71-1)/AA$63,"")</f>
        <v/>
      </c>
      <c r="AB71" s="11" t="str" cm="1">
        <f t="array" ref="AB71">IFERROR(INDEX(AB$38:AB$61,COUNTA($F$5:AB$5)+$D71-1)/AB$63,"")</f>
        <v/>
      </c>
      <c r="AC71" s="11" t="str" cm="1">
        <f t="array" ref="AC71">IFERROR(INDEX(AC$38:AC$61,COUNTA($F$5:AC$5)+$D71-1)/AC$63,"")</f>
        <v/>
      </c>
    </row>
    <row r="72" spans="3:29">
      <c r="C72" s="5"/>
      <c r="D72" s="5">
        <f t="shared" si="4"/>
        <v>6</v>
      </c>
      <c r="F72" s="11">
        <f t="shared" si="3"/>
        <v>0.99924663099088706</v>
      </c>
      <c r="G72" s="11" cm="1">
        <f t="array" ref="G72">IFERROR(INDEX(G$38:G$61,COUNTA($F$5:G$5)+$D72-1)/G$63,"")</f>
        <v>0.99811669301134298</v>
      </c>
      <c r="H72" s="11" cm="1">
        <f t="array" ref="H72">IFERROR(INDEX(H$38:H$61,COUNTA($F$5:H$5)+$D72-1)/H$63,"")</f>
        <v>0.99487512116973553</v>
      </c>
      <c r="I72" s="11" cm="1">
        <f t="array" ref="I72">IFERROR(INDEX(I$38:I$61,COUNTA($F$5:I$5)+$D72-1)/I$63,"")</f>
        <v>0.99675134865119519</v>
      </c>
      <c r="J72" s="11" cm="1">
        <f t="array" ref="J72">IFERROR(INDEX(J$38:J$61,COUNTA($F$5:J$5)+$D72-1)/J$63,"")</f>
        <v>0.99044742725300239</v>
      </c>
      <c r="K72" s="11" cm="1">
        <f t="array" ref="K72">IFERROR(INDEX(K$38:K$61,COUNTA($F$5:K$5)+$D72-1)/K$63,"")</f>
        <v>0.99601350933113297</v>
      </c>
      <c r="L72" s="11" cm="1">
        <f t="array" ref="L72">IFERROR(INDEX(L$38:L$61,COUNTA($F$5:L$5)+$D72-1)/L$63,"")</f>
        <v>0.99491634868938583</v>
      </c>
      <c r="M72" s="11" cm="1">
        <f t="array" ref="M72">IFERROR(INDEX(M$38:M$61,COUNTA($F$5:M$5)+$D72-1)/M$63,"")</f>
        <v>0.99467883528067436</v>
      </c>
      <c r="N72" s="11" cm="1">
        <f t="array" ref="N72">IFERROR(INDEX(N$38:N$61,COUNTA($F$5:N$5)+$D72-1)/N$63,"")</f>
        <v>0.99902950951022451</v>
      </c>
      <c r="O72" s="11" cm="1">
        <f t="array" ref="O72">IFERROR(INDEX(O$38:O$61,COUNTA($F$5:O$5)+$D72-1)/O$63,"")</f>
        <v>1</v>
      </c>
      <c r="P72" s="11" cm="1">
        <f t="array" ref="P72">IFERROR(INDEX(P$38:P$61,COUNTA($F$5:P$5)+$D72-1)/P$63,"")</f>
        <v>0.97490275250281611</v>
      </c>
      <c r="Q72" s="11" cm="1">
        <f t="array" ref="Q72">IFERROR(INDEX(Q$38:Q$61,COUNTA($F$5:Q$5)+$D72-1)/Q$63,"")</f>
        <v>0.98834041196991596</v>
      </c>
      <c r="R72" s="11" cm="1">
        <f t="array" ref="R72">IFERROR(INDEX(R$38:R$61,COUNTA($F$5:R$5)+$D72-1)/R$63,"")</f>
        <v>0.9992090961758926</v>
      </c>
      <c r="S72" s="11" cm="1">
        <f t="array" ref="S72">IFERROR(INDEX(S$38:S$61,COUNTA($F$5:S$5)+$D72-1)/S$63,"")</f>
        <v>0.99831756455954268</v>
      </c>
      <c r="T72" s="11" cm="1">
        <f t="array" ref="T72">IFERROR(INDEX(T$38:T$61,COUNTA($F$5:T$5)+$D72-1)/T$63,"")</f>
        <v>0.99734928550828905</v>
      </c>
      <c r="U72" s="11" cm="1">
        <f t="array" ref="U72">IFERROR(INDEX(U$38:U$61,COUNTA($F$5:U$5)+$D72-1)/U$63,"")</f>
        <v>0.99854171525590418</v>
      </c>
      <c r="V72" s="11" cm="1">
        <f t="array" ref="V72">IFERROR(INDEX(V$38:V$61,COUNTA($F$5:V$5)+$D72-1)/V$63,"")</f>
        <v>0.99788518053838149</v>
      </c>
      <c r="W72" s="11" cm="1">
        <f t="array" ref="W72">IFERROR(INDEX(W$38:W$61,COUNTA($F$5:W$5)+$D72-1)/W$63,"")</f>
        <v>1</v>
      </c>
      <c r="X72" s="11" cm="1">
        <f t="array" ref="X72">IFERROR(INDEX(X$38:X$61,COUNTA($F$5:X$5)+$D72-1)/X$63,"")</f>
        <v>1</v>
      </c>
      <c r="Y72" s="11" t="str" cm="1">
        <f t="array" ref="Y72">IFERROR(INDEX(Y$38:Y$61,COUNTA($F$5:Y$5)+$D72-1)/Y$63,"")</f>
        <v/>
      </c>
      <c r="Z72" s="11" t="str" cm="1">
        <f t="array" ref="Z72">IFERROR(INDEX(Z$38:Z$61,COUNTA($F$5:Z$5)+$D72-1)/Z$63,"")</f>
        <v/>
      </c>
      <c r="AA72" s="11" t="str" cm="1">
        <f t="array" ref="AA72">IFERROR(INDEX(AA$38:AA$61,COUNTA($F$5:AA$5)+$D72-1)/AA$63,"")</f>
        <v/>
      </c>
      <c r="AB72" s="11" t="str" cm="1">
        <f t="array" ref="AB72">IFERROR(INDEX(AB$38:AB$61,COUNTA($F$5:AB$5)+$D72-1)/AB$63,"")</f>
        <v/>
      </c>
      <c r="AC72" s="11" t="str" cm="1">
        <f t="array" ref="AC72">IFERROR(INDEX(AC$38:AC$61,COUNTA($F$5:AC$5)+$D72-1)/AC$63,"")</f>
        <v/>
      </c>
    </row>
    <row r="73" spans="3:29">
      <c r="C73" s="5"/>
      <c r="D73" s="5">
        <f t="shared" si="4"/>
        <v>7</v>
      </c>
      <c r="F73" s="11">
        <f t="shared" si="3"/>
        <v>0.99924663099088706</v>
      </c>
      <c r="G73" s="11" cm="1">
        <f t="array" ref="G73">IFERROR(INDEX(G$38:G$61,COUNTA($F$5:G$5)+$D73-1)/G$63,"")</f>
        <v>0.99811669301134298</v>
      </c>
      <c r="H73" s="11" cm="1">
        <f t="array" ref="H73">IFERROR(INDEX(H$38:H$61,COUNTA($F$5:H$5)+$D73-1)/H$63,"")</f>
        <v>0.99935854042857664</v>
      </c>
      <c r="I73" s="11" cm="1">
        <f t="array" ref="I73">IFERROR(INDEX(I$38:I$61,COUNTA($F$5:I$5)+$D73-1)/I$63,"")</f>
        <v>0.99675134865119519</v>
      </c>
      <c r="J73" s="11" cm="1">
        <f t="array" ref="J73">IFERROR(INDEX(J$38:J$61,COUNTA($F$5:J$5)+$D73-1)/J$63,"")</f>
        <v>0.99168074063583067</v>
      </c>
      <c r="K73" s="11" cm="1">
        <f t="array" ref="K73">IFERROR(INDEX(K$38:K$61,COUNTA($F$5:K$5)+$D73-1)/K$63,"")</f>
        <v>0.99601350933113297</v>
      </c>
      <c r="L73" s="11" cm="1">
        <f t="array" ref="L73">IFERROR(INDEX(L$38:L$61,COUNTA($F$5:L$5)+$D73-1)/L$63,"")</f>
        <v>0.99491634868938583</v>
      </c>
      <c r="M73" s="11" cm="1">
        <f t="array" ref="M73">IFERROR(INDEX(M$38:M$61,COUNTA($F$5:M$5)+$D73-1)/M$63,"")</f>
        <v>0.99901532851233799</v>
      </c>
      <c r="N73" s="11" cm="1">
        <f t="array" ref="N73">IFERROR(INDEX(N$38:N$61,COUNTA($F$5:N$5)+$D73-1)/N$63,"")</f>
        <v>1</v>
      </c>
      <c r="O73" s="11" cm="1">
        <f t="array" ref="O73">IFERROR(INDEX(O$38:O$61,COUNTA($F$5:O$5)+$D73-1)/O$63,"")</f>
        <v>1</v>
      </c>
      <c r="P73" s="11" cm="1">
        <f t="array" ref="P73">IFERROR(INDEX(P$38:P$61,COUNTA($F$5:P$5)+$D73-1)/P$63,"")</f>
        <v>0.99566780450499537</v>
      </c>
      <c r="Q73" s="11" cm="1">
        <f t="array" ref="Q73">IFERROR(INDEX(Q$38:Q$61,COUNTA($F$5:Q$5)+$D73-1)/Q$63,"")</f>
        <v>0.98834041196991596</v>
      </c>
      <c r="R73" s="11" cm="1">
        <f t="array" ref="R73">IFERROR(INDEX(R$38:R$61,COUNTA($F$5:R$5)+$D73-1)/R$63,"")</f>
        <v>1</v>
      </c>
      <c r="S73" s="11" cm="1">
        <f t="array" ref="S73">IFERROR(INDEX(S$38:S$61,COUNTA($F$5:S$5)+$D73-1)/S$63,"")</f>
        <v>0.99831756455954268</v>
      </c>
      <c r="T73" s="11" cm="1">
        <f t="array" ref="T73">IFERROR(INDEX(T$38:T$61,COUNTA($F$5:T$5)+$D73-1)/T$63,"")</f>
        <v>0.99807114050020684</v>
      </c>
      <c r="U73" s="11" cm="1">
        <f t="array" ref="U73">IFERROR(INDEX(U$38:U$61,COUNTA($F$5:U$5)+$D73-1)/U$63,"")</f>
        <v>1</v>
      </c>
      <c r="V73" s="11" cm="1">
        <f t="array" ref="V73">IFERROR(INDEX(V$38:V$61,COUNTA($F$5:V$5)+$D73-1)/V$63,"")</f>
        <v>0.99788518053838149</v>
      </c>
      <c r="W73" s="11" cm="1">
        <f t="array" ref="W73">IFERROR(INDEX(W$38:W$61,COUNTA($F$5:W$5)+$D73-1)/W$63,"")</f>
        <v>1</v>
      </c>
      <c r="X73" s="11" t="str" cm="1">
        <f t="array" ref="X73">IFERROR(INDEX(X$38:X$61,COUNTA($F$5:X$5)+$D73-1)/X$63,"")</f>
        <v/>
      </c>
      <c r="Y73" s="11" t="str" cm="1">
        <f t="array" ref="Y73">IFERROR(INDEX(Y$38:Y$61,COUNTA($F$5:Y$5)+$D73-1)/Y$63,"")</f>
        <v/>
      </c>
      <c r="Z73" s="11" t="str" cm="1">
        <f t="array" ref="Z73">IFERROR(INDEX(Z$38:Z$61,COUNTA($F$5:Z$5)+$D73-1)/Z$63,"")</f>
        <v/>
      </c>
      <c r="AA73" s="11" t="str" cm="1">
        <f t="array" ref="AA73">IFERROR(INDEX(AA$38:AA$61,COUNTA($F$5:AA$5)+$D73-1)/AA$63,"")</f>
        <v/>
      </c>
      <c r="AB73" s="11" t="str" cm="1">
        <f t="array" ref="AB73">IFERROR(INDEX(AB$38:AB$61,COUNTA($F$5:AB$5)+$D73-1)/AB$63,"")</f>
        <v/>
      </c>
      <c r="AC73" s="11" t="str" cm="1">
        <f t="array" ref="AC73">IFERROR(INDEX(AC$38:AC$61,COUNTA($F$5:AC$5)+$D73-1)/AC$63,"")</f>
        <v/>
      </c>
    </row>
    <row r="74" spans="3:29">
      <c r="C74" s="5"/>
      <c r="D74" s="5">
        <f t="shared" si="4"/>
        <v>8</v>
      </c>
      <c r="F74" s="11">
        <f t="shared" si="3"/>
        <v>0.99924663099088706</v>
      </c>
      <c r="G74" s="11" cm="1">
        <f t="array" ref="G74">IFERROR(INDEX(G$38:G$61,COUNTA($F$5:G$5)+$D74-1)/G$63,"")</f>
        <v>0.99811669301134298</v>
      </c>
      <c r="H74" s="11" cm="1">
        <f t="array" ref="H74">IFERROR(INDEX(H$38:H$61,COUNTA($F$5:H$5)+$D74-1)/H$63,"")</f>
        <v>1</v>
      </c>
      <c r="I74" s="11" cm="1">
        <f t="array" ref="I74">IFERROR(INDEX(I$38:I$61,COUNTA($F$5:I$5)+$D74-1)/I$63,"")</f>
        <v>0.99748994708444483</v>
      </c>
      <c r="J74" s="11" cm="1">
        <f t="array" ref="J74">IFERROR(INDEX(J$38:J$61,COUNTA($F$5:J$5)+$D74-1)/J$63,"")</f>
        <v>0.99168074063583067</v>
      </c>
      <c r="K74" s="11" cm="1">
        <f t="array" ref="K74">IFERROR(INDEX(K$38:K$61,COUNTA($F$5:K$5)+$D74-1)/K$63,"")</f>
        <v>0.99601350933113297</v>
      </c>
      <c r="L74" s="11" cm="1">
        <f t="array" ref="L74">IFERROR(INDEX(L$38:L$61,COUNTA($F$5:L$5)+$D74-1)/L$63,"")</f>
        <v>0.99579012113131526</v>
      </c>
      <c r="M74" s="11" cm="1">
        <f t="array" ref="M74">IFERROR(INDEX(M$38:M$61,COUNTA($F$5:M$5)+$D74-1)/M$63,"")</f>
        <v>1</v>
      </c>
      <c r="N74" s="11" cm="1">
        <f t="array" ref="N74">IFERROR(INDEX(N$38:N$61,COUNTA($F$5:N$5)+$D74-1)/N$63,"")</f>
        <v>1</v>
      </c>
      <c r="O74" s="11" cm="1">
        <f t="array" ref="O74">IFERROR(INDEX(O$38:O$61,COUNTA($F$5:O$5)+$D74-1)/O$63,"")</f>
        <v>1</v>
      </c>
      <c r="P74" s="11" cm="1">
        <f t="array" ref="P74">IFERROR(INDEX(P$38:P$61,COUNTA($F$5:P$5)+$D74-1)/P$63,"")</f>
        <v>0.99906358267575179</v>
      </c>
      <c r="Q74" s="11" cm="1">
        <f t="array" ref="Q74">IFERROR(INDEX(Q$38:Q$61,COUNTA($F$5:Q$5)+$D74-1)/Q$63,"")</f>
        <v>0.98931209418165267</v>
      </c>
      <c r="R74" s="11" cm="1">
        <f t="array" ref="R74">IFERROR(INDEX(R$38:R$61,COUNTA($F$5:R$5)+$D74-1)/R$63,"")</f>
        <v>1</v>
      </c>
      <c r="S74" s="11" cm="1">
        <f t="array" ref="S74">IFERROR(INDEX(S$38:S$61,COUNTA($F$5:S$5)+$D74-1)/S$63,"")</f>
        <v>0.99902271108674978</v>
      </c>
      <c r="T74" s="11" cm="1">
        <f t="array" ref="T74">IFERROR(INDEX(T$38:T$61,COUNTA($F$5:T$5)+$D74-1)/T$63,"")</f>
        <v>0.99907158629885473</v>
      </c>
      <c r="U74" s="11" cm="1">
        <f t="array" ref="U74">IFERROR(INDEX(U$38:U$61,COUNTA($F$5:U$5)+$D74-1)/U$63,"")</f>
        <v>1</v>
      </c>
      <c r="V74" s="11" cm="1">
        <f t="array" ref="V74">IFERROR(INDEX(V$38:V$61,COUNTA($F$5:V$5)+$D74-1)/V$63,"")</f>
        <v>1</v>
      </c>
      <c r="W74" s="11" t="str" cm="1">
        <f t="array" ref="W74">IFERROR(INDEX(W$38:W$61,COUNTA($F$5:W$5)+$D74-1)/W$63,"")</f>
        <v/>
      </c>
      <c r="X74" s="11" t="str" cm="1">
        <f t="array" ref="X74">IFERROR(INDEX(X$38:X$61,COUNTA($F$5:X$5)+$D74-1)/X$63,"")</f>
        <v/>
      </c>
      <c r="Y74" s="11" t="str" cm="1">
        <f t="array" ref="Y74">IFERROR(INDEX(Y$38:Y$61,COUNTA($F$5:Y$5)+$D74-1)/Y$63,"")</f>
        <v/>
      </c>
      <c r="Z74" s="11" t="str" cm="1">
        <f t="array" ref="Z74">IFERROR(INDEX(Z$38:Z$61,COUNTA($F$5:Z$5)+$D74-1)/Z$63,"")</f>
        <v/>
      </c>
      <c r="AA74" s="11" t="str" cm="1">
        <f t="array" ref="AA74">IFERROR(INDEX(AA$38:AA$61,COUNTA($F$5:AA$5)+$D74-1)/AA$63,"")</f>
        <v/>
      </c>
      <c r="AB74" s="11" t="str" cm="1">
        <f t="array" ref="AB74">IFERROR(INDEX(AB$38:AB$61,COUNTA($F$5:AB$5)+$D74-1)/AB$63,"")</f>
        <v/>
      </c>
      <c r="AC74" s="11" t="str" cm="1">
        <f t="array" ref="AC74">IFERROR(INDEX(AC$38:AC$61,COUNTA($F$5:AC$5)+$D74-1)/AC$63,"")</f>
        <v/>
      </c>
    </row>
    <row r="75" spans="3:29">
      <c r="C75" s="5"/>
      <c r="D75" s="5">
        <f t="shared" si="4"/>
        <v>9</v>
      </c>
      <c r="F75" s="11">
        <f t="shared" si="3"/>
        <v>1</v>
      </c>
      <c r="G75" s="11" cm="1">
        <f t="array" ref="G75">IFERROR(INDEX(G$38:G$61,COUNTA($F$5:G$5)+$D75-1)/G$63,"")</f>
        <v>0.99811669301134298</v>
      </c>
      <c r="H75" s="11" cm="1">
        <f t="array" ref="H75">IFERROR(INDEX(H$38:H$61,COUNTA($F$5:H$5)+$D75-1)/H$63,"")</f>
        <v>1</v>
      </c>
      <c r="I75" s="11" cm="1">
        <f t="array" ref="I75">IFERROR(INDEX(I$38:I$61,COUNTA($F$5:I$5)+$D75-1)/I$63,"")</f>
        <v>0.99748994708444483</v>
      </c>
      <c r="J75" s="11" cm="1">
        <f t="array" ref="J75">IFERROR(INDEX(J$38:J$61,COUNTA($F$5:J$5)+$D75-1)/J$63,"")</f>
        <v>0.99675102898745827</v>
      </c>
      <c r="K75" s="11" cm="1">
        <f t="array" ref="K75">IFERROR(INDEX(K$38:K$61,COUNTA($F$5:K$5)+$D75-1)/K$63,"")</f>
        <v>0.99689668220746686</v>
      </c>
      <c r="L75" s="11" cm="1">
        <f t="array" ref="L75">IFERROR(INDEX(L$38:L$61,COUNTA($F$5:L$5)+$D75-1)/L$63,"")</f>
        <v>0.99674402117708971</v>
      </c>
      <c r="M75" s="11" cm="1">
        <f t="array" ref="M75">IFERROR(INDEX(M$38:M$61,COUNTA($F$5:M$5)+$D75-1)/M$63,"")</f>
        <v>1</v>
      </c>
      <c r="N75" s="11" cm="1">
        <f t="array" ref="N75">IFERROR(INDEX(N$38:N$61,COUNTA($F$5:N$5)+$D75-1)/N$63,"")</f>
        <v>1</v>
      </c>
      <c r="O75" s="11" cm="1">
        <f t="array" ref="O75">IFERROR(INDEX(O$38:O$61,COUNTA($F$5:O$5)+$D75-1)/O$63,"")</f>
        <v>1</v>
      </c>
      <c r="P75" s="11" cm="1">
        <f t="array" ref="P75">IFERROR(INDEX(P$38:P$61,COUNTA($F$5:P$5)+$D75-1)/P$63,"")</f>
        <v>1</v>
      </c>
      <c r="Q75" s="11" cm="1">
        <f t="array" ref="Q75">IFERROR(INDEX(Q$38:Q$61,COUNTA($F$5:Q$5)+$D75-1)/Q$63,"")</f>
        <v>0.99222235273081771</v>
      </c>
      <c r="R75" s="11" cm="1">
        <f t="array" ref="R75">IFERROR(INDEX(R$38:R$61,COUNTA($F$5:R$5)+$D75-1)/R$63,"")</f>
        <v>1</v>
      </c>
      <c r="S75" s="11" cm="1">
        <f t="array" ref="S75">IFERROR(INDEX(S$38:S$61,COUNTA($F$5:S$5)+$D75-1)/S$63,"")</f>
        <v>1</v>
      </c>
      <c r="T75" s="11" cm="1">
        <f t="array" ref="T75">IFERROR(INDEX(T$38:T$61,COUNTA($F$5:T$5)+$D75-1)/T$63,"")</f>
        <v>1</v>
      </c>
      <c r="U75" s="11" cm="1">
        <f t="array" ref="U75">IFERROR(INDEX(U$38:U$61,COUNTA($F$5:U$5)+$D75-1)/U$63,"")</f>
        <v>1</v>
      </c>
      <c r="V75" s="11" t="str" cm="1">
        <f t="array" ref="V75">IFERROR(INDEX(V$38:V$61,COUNTA($F$5:V$5)+$D75-1)/V$63,"")</f>
        <v/>
      </c>
      <c r="W75" s="11" t="str" cm="1">
        <f t="array" ref="W75">IFERROR(INDEX(W$38:W$61,COUNTA($F$5:W$5)+$D75-1)/W$63,"")</f>
        <v/>
      </c>
      <c r="X75" s="11" t="str" cm="1">
        <f t="array" ref="X75">IFERROR(INDEX(X$38:X$61,COUNTA($F$5:X$5)+$D75-1)/X$63,"")</f>
        <v/>
      </c>
      <c r="Y75" s="11" t="str" cm="1">
        <f t="array" ref="Y75">IFERROR(INDEX(Y$38:Y$61,COUNTA($F$5:Y$5)+$D75-1)/Y$63,"")</f>
        <v/>
      </c>
      <c r="Z75" s="11" t="str" cm="1">
        <f t="array" ref="Z75">IFERROR(INDEX(Z$38:Z$61,COUNTA($F$5:Z$5)+$D75-1)/Z$63,"")</f>
        <v/>
      </c>
      <c r="AA75" s="11" t="str" cm="1">
        <f t="array" ref="AA75">IFERROR(INDEX(AA$38:AA$61,COUNTA($F$5:AA$5)+$D75-1)/AA$63,"")</f>
        <v/>
      </c>
      <c r="AB75" s="11" t="str" cm="1">
        <f t="array" ref="AB75">IFERROR(INDEX(AB$38:AB$61,COUNTA($F$5:AB$5)+$D75-1)/AB$63,"")</f>
        <v/>
      </c>
      <c r="AC75" s="11" t="str" cm="1">
        <f t="array" ref="AC75">IFERROR(INDEX(AC$38:AC$61,COUNTA($F$5:AC$5)+$D75-1)/AC$63,"")</f>
        <v/>
      </c>
    </row>
    <row r="76" spans="3:29">
      <c r="C76" s="5"/>
      <c r="D76" s="5">
        <f t="shared" si="4"/>
        <v>10</v>
      </c>
      <c r="F76" s="11">
        <f t="shared" si="3"/>
        <v>1</v>
      </c>
      <c r="G76" s="11" cm="1">
        <f t="array" ref="G76">IFERROR(INDEX(G$38:G$61,COUNTA($F$5:G$5)+$D76-1)/G$63,"")</f>
        <v>0.99811669301134298</v>
      </c>
      <c r="H76" s="11" cm="1">
        <f t="array" ref="H76">IFERROR(INDEX(H$38:H$61,COUNTA($F$5:H$5)+$D76-1)/H$63,"")</f>
        <v>1</v>
      </c>
      <c r="I76" s="11" cm="1">
        <f t="array" ref="I76">IFERROR(INDEX(I$38:I$61,COUNTA($F$5:I$5)+$D76-1)/I$63,"")</f>
        <v>0.99748994708444483</v>
      </c>
      <c r="J76" s="11" cm="1">
        <f t="array" ref="J76">IFERROR(INDEX(J$38:J$61,COUNTA($F$5:J$5)+$D76-1)/J$63,"")</f>
        <v>0.99782083491422979</v>
      </c>
      <c r="K76" s="11" cm="1">
        <f t="array" ref="K76">IFERROR(INDEX(K$38:K$61,COUNTA($F$5:K$5)+$D76-1)/K$63,"")</f>
        <v>0.99786084473621584</v>
      </c>
      <c r="L76" s="11" cm="1">
        <f t="array" ref="L76">IFERROR(INDEX(L$38:L$61,COUNTA($F$5:L$5)+$D76-1)/L$63,"")</f>
        <v>1</v>
      </c>
      <c r="M76" s="11" cm="1">
        <f t="array" ref="M76">IFERROR(INDEX(M$38:M$61,COUNTA($F$5:M$5)+$D76-1)/M$63,"")</f>
        <v>1</v>
      </c>
      <c r="N76" s="11" cm="1">
        <f t="array" ref="N76">IFERROR(INDEX(N$38:N$61,COUNTA($F$5:N$5)+$D76-1)/N$63,"")</f>
        <v>1</v>
      </c>
      <c r="O76" s="11" cm="1">
        <f t="array" ref="O76">IFERROR(INDEX(O$38:O$61,COUNTA($F$5:O$5)+$D76-1)/O$63,"")</f>
        <v>1</v>
      </c>
      <c r="P76" s="11" cm="1">
        <f t="array" ref="P76">IFERROR(INDEX(P$38:P$61,COUNTA($F$5:P$5)+$D76-1)/P$63,"")</f>
        <v>1</v>
      </c>
      <c r="Q76" s="11" cm="1">
        <f t="array" ref="Q76">IFERROR(INDEX(Q$38:Q$61,COUNTA($F$5:Q$5)+$D76-1)/Q$63,"")</f>
        <v>0.99222235273081771</v>
      </c>
      <c r="R76" s="11" cm="1">
        <f t="array" ref="R76">IFERROR(INDEX(R$38:R$61,COUNTA($F$5:R$5)+$D76-1)/R$63,"")</f>
        <v>1</v>
      </c>
      <c r="S76" s="11" cm="1">
        <f t="array" ref="S76">IFERROR(INDEX(S$38:S$61,COUNTA($F$5:S$5)+$D76-1)/S$63,"")</f>
        <v>1</v>
      </c>
      <c r="T76" s="11" cm="1">
        <f t="array" ref="T76">IFERROR(INDEX(T$38:T$61,COUNTA($F$5:T$5)+$D76-1)/T$63,"")</f>
        <v>1</v>
      </c>
      <c r="U76" s="11" t="str" cm="1">
        <f t="array" ref="U76">IFERROR(INDEX(U$38:U$61,COUNTA($F$5:U$5)+$D76-1)/U$63,"")</f>
        <v/>
      </c>
      <c r="V76" s="11" t="str" cm="1">
        <f t="array" ref="V76">IFERROR(INDEX(V$38:V$61,COUNTA($F$5:V$5)+$D76-1)/V$63,"")</f>
        <v/>
      </c>
      <c r="W76" s="11" t="str" cm="1">
        <f t="array" ref="W76">IFERROR(INDEX(W$38:W$61,COUNTA($F$5:W$5)+$D76-1)/W$63,"")</f>
        <v/>
      </c>
      <c r="X76" s="11" t="str" cm="1">
        <f t="array" ref="X76">IFERROR(INDEX(X$38:X$61,COUNTA($F$5:X$5)+$D76-1)/X$63,"")</f>
        <v/>
      </c>
      <c r="Y76" s="11" t="str" cm="1">
        <f t="array" ref="Y76">IFERROR(INDEX(Y$38:Y$61,COUNTA($F$5:Y$5)+$D76-1)/Y$63,"")</f>
        <v/>
      </c>
      <c r="Z76" s="11" t="str" cm="1">
        <f t="array" ref="Z76">IFERROR(INDEX(Z$38:Z$61,COUNTA($F$5:Z$5)+$D76-1)/Z$63,"")</f>
        <v/>
      </c>
      <c r="AA76" s="11" t="str" cm="1">
        <f t="array" ref="AA76">IFERROR(INDEX(AA$38:AA$61,COUNTA($F$5:AA$5)+$D76-1)/AA$63,"")</f>
        <v/>
      </c>
      <c r="AB76" s="11" t="str" cm="1">
        <f t="array" ref="AB76">IFERROR(INDEX(AB$38:AB$61,COUNTA($F$5:AB$5)+$D76-1)/AB$63,"")</f>
        <v/>
      </c>
      <c r="AC76" s="11" t="str" cm="1">
        <f t="array" ref="AC76">IFERROR(INDEX(AC$38:AC$61,COUNTA($F$5:AC$5)+$D76-1)/AC$63,"")</f>
        <v/>
      </c>
    </row>
    <row r="77" spans="3:29">
      <c r="C77" s="5"/>
      <c r="D77" s="5">
        <f t="shared" si="4"/>
        <v>11</v>
      </c>
      <c r="F77" s="11">
        <f t="shared" si="3"/>
        <v>1</v>
      </c>
      <c r="G77" s="11" cm="1">
        <f t="array" ref="G77">IFERROR(INDEX(G$38:G$61,COUNTA($F$5:G$5)+$D77-1)/G$63,"")</f>
        <v>0.99811669301134298</v>
      </c>
      <c r="H77" s="11" cm="1">
        <f t="array" ref="H77">IFERROR(INDEX(H$38:H$61,COUNTA($F$5:H$5)+$D77-1)/H$63,"")</f>
        <v>1</v>
      </c>
      <c r="I77" s="11" cm="1">
        <f t="array" ref="I77">IFERROR(INDEX(I$38:I$61,COUNTA($F$5:I$5)+$D77-1)/I$63,"")</f>
        <v>0.99911368188010052</v>
      </c>
      <c r="J77" s="11" cm="1">
        <f t="array" ref="J77">IFERROR(INDEX(J$38:J$61,COUNTA($F$5:J$5)+$D77-1)/J$63,"")</f>
        <v>0.99898874531463544</v>
      </c>
      <c r="K77" s="11" cm="1">
        <f t="array" ref="K77">IFERROR(INDEX(K$38:K$61,COUNTA($F$5:K$5)+$D77-1)/K$63,"")</f>
        <v>0.99786084473621584</v>
      </c>
      <c r="L77" s="11" cm="1">
        <f t="array" ref="L77">IFERROR(INDEX(L$38:L$61,COUNTA($F$5:L$5)+$D77-1)/L$63,"")</f>
        <v>1</v>
      </c>
      <c r="M77" s="11" cm="1">
        <f t="array" ref="M77">IFERROR(INDEX(M$38:M$61,COUNTA($F$5:M$5)+$D77-1)/M$63,"")</f>
        <v>1</v>
      </c>
      <c r="N77" s="11" cm="1">
        <f t="array" ref="N77">IFERROR(INDEX(N$38:N$61,COUNTA($F$5:N$5)+$D77-1)/N$63,"")</f>
        <v>1</v>
      </c>
      <c r="O77" s="11" cm="1">
        <f t="array" ref="O77">IFERROR(INDEX(O$38:O$61,COUNTA($F$5:O$5)+$D77-1)/O$63,"")</f>
        <v>1</v>
      </c>
      <c r="P77" s="11" cm="1">
        <f t="array" ref="P77">IFERROR(INDEX(P$38:P$61,COUNTA($F$5:P$5)+$D77-1)/P$63,"")</f>
        <v>1</v>
      </c>
      <c r="Q77" s="11" cm="1">
        <f t="array" ref="Q77">IFERROR(INDEX(Q$38:Q$61,COUNTA($F$5:Q$5)+$D77-1)/Q$63,"")</f>
        <v>0.99911121152791571</v>
      </c>
      <c r="R77" s="11" cm="1">
        <f t="array" ref="R77">IFERROR(INDEX(R$38:R$61,COUNTA($F$5:R$5)+$D77-1)/R$63,"")</f>
        <v>1</v>
      </c>
      <c r="S77" s="11" cm="1">
        <f t="array" ref="S77">IFERROR(INDEX(S$38:S$61,COUNTA($F$5:S$5)+$D77-1)/S$63,"")</f>
        <v>1</v>
      </c>
      <c r="T77" s="11" t="str" cm="1">
        <f t="array" ref="T77">IFERROR(INDEX(T$38:T$61,COUNTA($F$5:T$5)+$D77-1)/T$63,"")</f>
        <v/>
      </c>
      <c r="U77" s="11" t="str" cm="1">
        <f t="array" ref="U77">IFERROR(INDEX(U$38:U$61,COUNTA($F$5:U$5)+$D77-1)/U$63,"")</f>
        <v/>
      </c>
      <c r="V77" s="11" t="str" cm="1">
        <f t="array" ref="V77">IFERROR(INDEX(V$38:V$61,COUNTA($F$5:V$5)+$D77-1)/V$63,"")</f>
        <v/>
      </c>
      <c r="W77" s="11" t="str" cm="1">
        <f t="array" ref="W77">IFERROR(INDEX(W$38:W$61,COUNTA($F$5:W$5)+$D77-1)/W$63,"")</f>
        <v/>
      </c>
      <c r="X77" s="11" t="str" cm="1">
        <f t="array" ref="X77">IFERROR(INDEX(X$38:X$61,COUNTA($F$5:X$5)+$D77-1)/X$63,"")</f>
        <v/>
      </c>
      <c r="Y77" s="11" t="str" cm="1">
        <f t="array" ref="Y77">IFERROR(INDEX(Y$38:Y$61,COUNTA($F$5:Y$5)+$D77-1)/Y$63,"")</f>
        <v/>
      </c>
      <c r="Z77" s="11" t="str" cm="1">
        <f t="array" ref="Z77">IFERROR(INDEX(Z$38:Z$61,COUNTA($F$5:Z$5)+$D77-1)/Z$63,"")</f>
        <v/>
      </c>
      <c r="AA77" s="11" t="str" cm="1">
        <f t="array" ref="AA77">IFERROR(INDEX(AA$38:AA$61,COUNTA($F$5:AA$5)+$D77-1)/AA$63,"")</f>
        <v/>
      </c>
      <c r="AB77" s="11" t="str" cm="1">
        <f t="array" ref="AB77">IFERROR(INDEX(AB$38:AB$61,COUNTA($F$5:AB$5)+$D77-1)/AB$63,"")</f>
        <v/>
      </c>
      <c r="AC77" s="11" t="str" cm="1">
        <f t="array" ref="AC77">IFERROR(INDEX(AC$38:AC$61,COUNTA($F$5:AC$5)+$D77-1)/AC$63,"")</f>
        <v/>
      </c>
    </row>
    <row r="78" spans="3:29">
      <c r="C78" s="5"/>
      <c r="D78" s="5">
        <f t="shared" si="4"/>
        <v>12</v>
      </c>
      <c r="F78" s="11">
        <f t="shared" si="3"/>
        <v>1</v>
      </c>
      <c r="G78" s="11" cm="1">
        <f t="array" ref="G78">IFERROR(INDEX(G$38:G$61,COUNTA($F$5:G$5)+$D78-1)/G$63,"")</f>
        <v>0.99811669301134298</v>
      </c>
      <c r="H78" s="11" cm="1">
        <f t="array" ref="H78">IFERROR(INDEX(H$38:H$61,COUNTA($F$5:H$5)+$D78-1)/H$63,"")</f>
        <v>1</v>
      </c>
      <c r="I78" s="11" cm="1">
        <f t="array" ref="I78">IFERROR(INDEX(I$38:I$61,COUNTA($F$5:I$5)+$D78-1)/I$63,"")</f>
        <v>1</v>
      </c>
      <c r="J78" s="11" cm="1">
        <f t="array" ref="J78">IFERROR(INDEX(J$38:J$61,COUNTA($F$5:J$5)+$D78-1)/J$63,"")</f>
        <v>1</v>
      </c>
      <c r="K78" s="11" cm="1">
        <f t="array" ref="K78">IFERROR(INDEX(K$38:K$61,COUNTA($F$5:K$5)+$D78-1)/K$63,"")</f>
        <v>1</v>
      </c>
      <c r="L78" s="11" cm="1">
        <f t="array" ref="L78">IFERROR(INDEX(L$38:L$61,COUNTA($F$5:L$5)+$D78-1)/L$63,"")</f>
        <v>1</v>
      </c>
      <c r="M78" s="11" cm="1">
        <f t="array" ref="M78">IFERROR(INDEX(M$38:M$61,COUNTA($F$5:M$5)+$D78-1)/M$63,"")</f>
        <v>1</v>
      </c>
      <c r="N78" s="11" cm="1">
        <f t="array" ref="N78">IFERROR(INDEX(N$38:N$61,COUNTA($F$5:N$5)+$D78-1)/N$63,"")</f>
        <v>1</v>
      </c>
      <c r="O78" s="11" cm="1">
        <f t="array" ref="O78">IFERROR(INDEX(O$38:O$61,COUNTA($F$5:O$5)+$D78-1)/O$63,"")</f>
        <v>1</v>
      </c>
      <c r="P78" s="11" cm="1">
        <f t="array" ref="P78">IFERROR(INDEX(P$38:P$61,COUNTA($F$5:P$5)+$D78-1)/P$63,"")</f>
        <v>1</v>
      </c>
      <c r="Q78" s="11" cm="1">
        <f t="array" ref="Q78">IFERROR(INDEX(Q$38:Q$61,COUNTA($F$5:Q$5)+$D78-1)/Q$63,"")</f>
        <v>1</v>
      </c>
      <c r="R78" s="11" cm="1">
        <f t="array" ref="R78">IFERROR(INDEX(R$38:R$61,COUNTA($F$5:R$5)+$D78-1)/R$63,"")</f>
        <v>1</v>
      </c>
      <c r="S78" s="11" t="str" cm="1">
        <f t="array" ref="S78">IFERROR(INDEX(S$38:S$61,COUNTA($F$5:S$5)+$D78-1)/S$63,"")</f>
        <v/>
      </c>
      <c r="T78" s="11" t="str" cm="1">
        <f t="array" ref="T78">IFERROR(INDEX(T$38:T$61,COUNTA($F$5:T$5)+$D78-1)/T$63,"")</f>
        <v/>
      </c>
      <c r="U78" s="11" t="str" cm="1">
        <f t="array" ref="U78">IFERROR(INDEX(U$38:U$61,COUNTA($F$5:U$5)+$D78-1)/U$63,"")</f>
        <v/>
      </c>
      <c r="V78" s="11" t="str" cm="1">
        <f t="array" ref="V78">IFERROR(INDEX(V$38:V$61,COUNTA($F$5:V$5)+$D78-1)/V$63,"")</f>
        <v/>
      </c>
      <c r="W78" s="11" t="str" cm="1">
        <f t="array" ref="W78">IFERROR(INDEX(W$38:W$61,COUNTA($F$5:W$5)+$D78-1)/W$63,"")</f>
        <v/>
      </c>
      <c r="X78" s="11" t="str" cm="1">
        <f t="array" ref="X78">IFERROR(INDEX(X$38:X$61,COUNTA($F$5:X$5)+$D78-1)/X$63,"")</f>
        <v/>
      </c>
      <c r="Y78" s="11" t="str" cm="1">
        <f t="array" ref="Y78">IFERROR(INDEX(Y$38:Y$61,COUNTA($F$5:Y$5)+$D78-1)/Y$63,"")</f>
        <v/>
      </c>
      <c r="Z78" s="11" t="str" cm="1">
        <f t="array" ref="Z78">IFERROR(INDEX(Z$38:Z$61,COUNTA($F$5:Z$5)+$D78-1)/Z$63,"")</f>
        <v/>
      </c>
      <c r="AA78" s="11" t="str" cm="1">
        <f t="array" ref="AA78">IFERROR(INDEX(AA$38:AA$61,COUNTA($F$5:AA$5)+$D78-1)/AA$63,"")</f>
        <v/>
      </c>
      <c r="AB78" s="11" t="str" cm="1">
        <f t="array" ref="AB78">IFERROR(INDEX(AB$38:AB$61,COUNTA($F$5:AB$5)+$D78-1)/AB$63,"")</f>
        <v/>
      </c>
      <c r="AC78" s="11" t="str" cm="1">
        <f t="array" ref="AC78">IFERROR(INDEX(AC$38:AC$61,COUNTA($F$5:AC$5)+$D78-1)/AC$63,"")</f>
        <v/>
      </c>
    </row>
    <row r="79" spans="3:29">
      <c r="C79" s="5"/>
      <c r="D79" s="5">
        <f t="shared" si="4"/>
        <v>13</v>
      </c>
      <c r="F79" s="11">
        <f t="shared" si="3"/>
        <v>1</v>
      </c>
      <c r="G79" s="11" cm="1">
        <f t="array" ref="G79">IFERROR(INDEX(G$38:G$61,COUNTA($F$5:G$5)+$D79-1)/G$63,"")</f>
        <v>1</v>
      </c>
      <c r="H79" s="11" cm="1">
        <f t="array" ref="H79">IFERROR(INDEX(H$38:H$61,COUNTA($F$5:H$5)+$D79-1)/H$63,"")</f>
        <v>1</v>
      </c>
      <c r="I79" s="11" cm="1">
        <f t="array" ref="I79">IFERROR(INDEX(I$38:I$61,COUNTA($F$5:I$5)+$D79-1)/I$63,"")</f>
        <v>1</v>
      </c>
      <c r="J79" s="11" cm="1">
        <f t="array" ref="J79">IFERROR(INDEX(J$38:J$61,COUNTA($F$5:J$5)+$D79-1)/J$63,"")</f>
        <v>1</v>
      </c>
      <c r="K79" s="11" cm="1">
        <f t="array" ref="K79">IFERROR(INDEX(K$38:K$61,COUNTA($F$5:K$5)+$D79-1)/K$63,"")</f>
        <v>1</v>
      </c>
      <c r="L79" s="11" cm="1">
        <f t="array" ref="L79">IFERROR(INDEX(L$38:L$61,COUNTA($F$5:L$5)+$D79-1)/L$63,"")</f>
        <v>1</v>
      </c>
      <c r="M79" s="11" cm="1">
        <f t="array" ref="M79">IFERROR(INDEX(M$38:M$61,COUNTA($F$5:M$5)+$D79-1)/M$63,"")</f>
        <v>1</v>
      </c>
      <c r="N79" s="11" cm="1">
        <f t="array" ref="N79">IFERROR(INDEX(N$38:N$61,COUNTA($F$5:N$5)+$D79-1)/N$63,"")</f>
        <v>1</v>
      </c>
      <c r="O79" s="11" cm="1">
        <f t="array" ref="O79">IFERROR(INDEX(O$38:O$61,COUNTA($F$5:O$5)+$D79-1)/O$63,"")</f>
        <v>1</v>
      </c>
      <c r="P79" s="11" cm="1">
        <f t="array" ref="P79">IFERROR(INDEX(P$38:P$61,COUNTA($F$5:P$5)+$D79-1)/P$63,"")</f>
        <v>1</v>
      </c>
      <c r="Q79" s="11" cm="1">
        <f t="array" ref="Q79">IFERROR(INDEX(Q$38:Q$61,COUNTA($F$5:Q$5)+$D79-1)/Q$63,"")</f>
        <v>1</v>
      </c>
      <c r="R79" s="11" t="str" cm="1">
        <f t="array" ref="R79">IFERROR(INDEX(R$38:R$61,COUNTA($F$5:R$5)+$D79-1)/R$63,"")</f>
        <v/>
      </c>
      <c r="S79" s="11" t="str" cm="1">
        <f t="array" ref="S79">IFERROR(INDEX(S$38:S$61,COUNTA($F$5:S$5)+$D79-1)/S$63,"")</f>
        <v/>
      </c>
      <c r="T79" s="11" t="str" cm="1">
        <f t="array" ref="T79">IFERROR(INDEX(T$38:T$61,COUNTA($F$5:T$5)+$D79-1)/T$63,"")</f>
        <v/>
      </c>
      <c r="U79" s="11" t="str" cm="1">
        <f t="array" ref="U79">IFERROR(INDEX(U$38:U$61,COUNTA($F$5:U$5)+$D79-1)/U$63,"")</f>
        <v/>
      </c>
      <c r="V79" s="11" t="str" cm="1">
        <f t="array" ref="V79">IFERROR(INDEX(V$38:V$61,COUNTA($F$5:V$5)+$D79-1)/V$63,"")</f>
        <v/>
      </c>
      <c r="W79" s="11" t="str" cm="1">
        <f t="array" ref="W79">IFERROR(INDEX(W$38:W$61,COUNTA($F$5:W$5)+$D79-1)/W$63,"")</f>
        <v/>
      </c>
      <c r="X79" s="11" t="str" cm="1">
        <f t="array" ref="X79">IFERROR(INDEX(X$38:X$61,COUNTA($F$5:X$5)+$D79-1)/X$63,"")</f>
        <v/>
      </c>
      <c r="Y79" s="11" t="str" cm="1">
        <f t="array" ref="Y79">IFERROR(INDEX(Y$38:Y$61,COUNTA($F$5:Y$5)+$D79-1)/Y$63,"")</f>
        <v/>
      </c>
      <c r="Z79" s="11" t="str" cm="1">
        <f t="array" ref="Z79">IFERROR(INDEX(Z$38:Z$61,COUNTA($F$5:Z$5)+$D79-1)/Z$63,"")</f>
        <v/>
      </c>
      <c r="AA79" s="11" t="str" cm="1">
        <f t="array" ref="AA79">IFERROR(INDEX(AA$38:AA$61,COUNTA($F$5:AA$5)+$D79-1)/AA$63,"")</f>
        <v/>
      </c>
      <c r="AB79" s="11" t="str" cm="1">
        <f t="array" ref="AB79">IFERROR(INDEX(AB$38:AB$61,COUNTA($F$5:AB$5)+$D79-1)/AB$63,"")</f>
        <v/>
      </c>
      <c r="AC79" s="11" t="str" cm="1">
        <f t="array" ref="AC79">IFERROR(INDEX(AC$38:AC$61,COUNTA($F$5:AC$5)+$D79-1)/AC$63,"")</f>
        <v/>
      </c>
    </row>
    <row r="80" spans="3:29">
      <c r="C80" s="5"/>
      <c r="D80" s="5">
        <f t="shared" si="4"/>
        <v>14</v>
      </c>
      <c r="F80" s="11">
        <f t="shared" si="3"/>
        <v>1</v>
      </c>
      <c r="G80" s="11" cm="1">
        <f t="array" ref="G80">IFERROR(INDEX(G$38:G$61,COUNTA($F$5:G$5)+$D80-1)/G$63,"")</f>
        <v>1</v>
      </c>
      <c r="H80" s="11" cm="1">
        <f t="array" ref="H80">IFERROR(INDEX(H$38:H$61,COUNTA($F$5:H$5)+$D80-1)/H$63,"")</f>
        <v>1</v>
      </c>
      <c r="I80" s="11" cm="1">
        <f t="array" ref="I80">IFERROR(INDEX(I$38:I$61,COUNTA($F$5:I$5)+$D80-1)/I$63,"")</f>
        <v>1</v>
      </c>
      <c r="J80" s="11" cm="1">
        <f t="array" ref="J80">IFERROR(INDEX(J$38:J$61,COUNTA($F$5:J$5)+$D80-1)/J$63,"")</f>
        <v>1</v>
      </c>
      <c r="K80" s="11" cm="1">
        <f t="array" ref="K80">IFERROR(INDEX(K$38:K$61,COUNTA($F$5:K$5)+$D80-1)/K$63,"")</f>
        <v>1</v>
      </c>
      <c r="L80" s="11" cm="1">
        <f t="array" ref="L80">IFERROR(INDEX(L$38:L$61,COUNTA($F$5:L$5)+$D80-1)/L$63,"")</f>
        <v>1</v>
      </c>
      <c r="M80" s="11" cm="1">
        <f t="array" ref="M80">IFERROR(INDEX(M$38:M$61,COUNTA($F$5:M$5)+$D80-1)/M$63,"")</f>
        <v>1</v>
      </c>
      <c r="N80" s="11" cm="1">
        <f t="array" ref="N80">IFERROR(INDEX(N$38:N$61,COUNTA($F$5:N$5)+$D80-1)/N$63,"")</f>
        <v>1</v>
      </c>
      <c r="O80" s="11" cm="1">
        <f t="array" ref="O80">IFERROR(INDEX(O$38:O$61,COUNTA($F$5:O$5)+$D80-1)/O$63,"")</f>
        <v>1</v>
      </c>
      <c r="P80" s="11" cm="1">
        <f t="array" ref="P80">IFERROR(INDEX(P$38:P$61,COUNTA($F$5:P$5)+$D80-1)/P$63,"")</f>
        <v>1</v>
      </c>
      <c r="Q80" s="11" t="str" cm="1">
        <f t="array" ref="Q80">IFERROR(INDEX(Q$38:Q$61,COUNTA($F$5:Q$5)+$D80-1)/Q$63,"")</f>
        <v/>
      </c>
      <c r="R80" s="11" t="str" cm="1">
        <f t="array" ref="R80">IFERROR(INDEX(R$38:R$61,COUNTA($F$5:R$5)+$D80-1)/R$63,"")</f>
        <v/>
      </c>
      <c r="S80" s="11" t="str" cm="1">
        <f t="array" ref="S80">IFERROR(INDEX(S$38:S$61,COUNTA($F$5:S$5)+$D80-1)/S$63,"")</f>
        <v/>
      </c>
      <c r="T80" s="11" t="str" cm="1">
        <f t="array" ref="T80">IFERROR(INDEX(T$38:T$61,COUNTA($F$5:T$5)+$D80-1)/T$63,"")</f>
        <v/>
      </c>
      <c r="U80" s="11" t="str" cm="1">
        <f t="array" ref="U80">IFERROR(INDEX(U$38:U$61,COUNTA($F$5:U$5)+$D80-1)/U$63,"")</f>
        <v/>
      </c>
      <c r="V80" s="11" t="str" cm="1">
        <f t="array" ref="V80">IFERROR(INDEX(V$38:V$61,COUNTA($F$5:V$5)+$D80-1)/V$63,"")</f>
        <v/>
      </c>
      <c r="W80" s="11" t="str" cm="1">
        <f t="array" ref="W80">IFERROR(INDEX(W$38:W$61,COUNTA($F$5:W$5)+$D80-1)/W$63,"")</f>
        <v/>
      </c>
      <c r="X80" s="11" t="str" cm="1">
        <f t="array" ref="X80">IFERROR(INDEX(X$38:X$61,COUNTA($F$5:X$5)+$D80-1)/X$63,"")</f>
        <v/>
      </c>
      <c r="Y80" s="11" t="str" cm="1">
        <f t="array" ref="Y80">IFERROR(INDEX(Y$38:Y$61,COUNTA($F$5:Y$5)+$D80-1)/Y$63,"")</f>
        <v/>
      </c>
      <c r="Z80" s="11" t="str" cm="1">
        <f t="array" ref="Z80">IFERROR(INDEX(Z$38:Z$61,COUNTA($F$5:Z$5)+$D80-1)/Z$63,"")</f>
        <v/>
      </c>
      <c r="AA80" s="11" t="str" cm="1">
        <f t="array" ref="AA80">IFERROR(INDEX(AA$38:AA$61,COUNTA($F$5:AA$5)+$D80-1)/AA$63,"")</f>
        <v/>
      </c>
      <c r="AB80" s="11" t="str" cm="1">
        <f t="array" ref="AB80">IFERROR(INDEX(AB$38:AB$61,COUNTA($F$5:AB$5)+$D80-1)/AB$63,"")</f>
        <v/>
      </c>
      <c r="AC80" s="11" t="str" cm="1">
        <f t="array" ref="AC80">IFERROR(INDEX(AC$38:AC$61,COUNTA($F$5:AC$5)+$D80-1)/AC$63,"")</f>
        <v/>
      </c>
    </row>
    <row r="81" spans="3:29">
      <c r="C81" s="5"/>
      <c r="D81" s="5">
        <f t="shared" si="4"/>
        <v>15</v>
      </c>
      <c r="F81" s="11">
        <f t="shared" si="3"/>
        <v>1</v>
      </c>
      <c r="G81" s="11" cm="1">
        <f t="array" ref="G81">IFERROR(INDEX(G$38:G$61,COUNTA($F$5:G$5)+$D81-1)/G$63,"")</f>
        <v>1</v>
      </c>
      <c r="H81" s="11" cm="1">
        <f t="array" ref="H81">IFERROR(INDEX(H$38:H$61,COUNTA($F$5:H$5)+$D81-1)/H$63,"")</f>
        <v>1</v>
      </c>
      <c r="I81" s="11" cm="1">
        <f t="array" ref="I81">IFERROR(INDEX(I$38:I$61,COUNTA($F$5:I$5)+$D81-1)/I$63,"")</f>
        <v>1</v>
      </c>
      <c r="J81" s="11" cm="1">
        <f t="array" ref="J81">IFERROR(INDEX(J$38:J$61,COUNTA($F$5:J$5)+$D81-1)/J$63,"")</f>
        <v>1</v>
      </c>
      <c r="K81" s="11" cm="1">
        <f t="array" ref="K81">IFERROR(INDEX(K$38:K$61,COUNTA($F$5:K$5)+$D81-1)/K$63,"")</f>
        <v>1</v>
      </c>
      <c r="L81" s="11" cm="1">
        <f t="array" ref="L81">IFERROR(INDEX(L$38:L$61,COUNTA($F$5:L$5)+$D81-1)/L$63,"")</f>
        <v>1</v>
      </c>
      <c r="M81" s="11" cm="1">
        <f t="array" ref="M81">IFERROR(INDEX(M$38:M$61,COUNTA($F$5:M$5)+$D81-1)/M$63,"")</f>
        <v>1</v>
      </c>
      <c r="N81" s="11" cm="1">
        <f t="array" ref="N81">IFERROR(INDEX(N$38:N$61,COUNTA($F$5:N$5)+$D81-1)/N$63,"")</f>
        <v>1</v>
      </c>
      <c r="O81" s="11" cm="1">
        <f t="array" ref="O81">IFERROR(INDEX(O$38:O$61,COUNTA($F$5:O$5)+$D81-1)/O$63,"")</f>
        <v>1</v>
      </c>
      <c r="P81" s="11" t="str" cm="1">
        <f t="array" ref="P81">IFERROR(INDEX(P$38:P$61,COUNTA($F$5:P$5)+$D81-1)/P$63,"")</f>
        <v/>
      </c>
      <c r="Q81" s="11" t="str" cm="1">
        <f t="array" ref="Q81">IFERROR(INDEX(Q$38:Q$61,COUNTA($F$5:Q$5)+$D81-1)/Q$63,"")</f>
        <v/>
      </c>
      <c r="R81" s="11" t="str" cm="1">
        <f t="array" ref="R81">IFERROR(INDEX(R$38:R$61,COUNTA($F$5:R$5)+$D81-1)/R$63,"")</f>
        <v/>
      </c>
      <c r="S81" s="11" t="str" cm="1">
        <f t="array" ref="S81">IFERROR(INDEX(S$38:S$61,COUNTA($F$5:S$5)+$D81-1)/S$63,"")</f>
        <v/>
      </c>
      <c r="T81" s="11" t="str" cm="1">
        <f t="array" ref="T81">IFERROR(INDEX(T$38:T$61,COUNTA($F$5:T$5)+$D81-1)/T$63,"")</f>
        <v/>
      </c>
      <c r="U81" s="11" t="str" cm="1">
        <f t="array" ref="U81">IFERROR(INDEX(U$38:U$61,COUNTA($F$5:U$5)+$D81-1)/U$63,"")</f>
        <v/>
      </c>
      <c r="V81" s="11" t="str" cm="1">
        <f t="array" ref="V81">IFERROR(INDEX(V$38:V$61,COUNTA($F$5:V$5)+$D81-1)/V$63,"")</f>
        <v/>
      </c>
      <c r="W81" s="11" t="str" cm="1">
        <f t="array" ref="W81">IFERROR(INDEX(W$38:W$61,COUNTA($F$5:W$5)+$D81-1)/W$63,"")</f>
        <v/>
      </c>
      <c r="X81" s="11" t="str" cm="1">
        <f t="array" ref="X81">IFERROR(INDEX(X$38:X$61,COUNTA($F$5:X$5)+$D81-1)/X$63,"")</f>
        <v/>
      </c>
      <c r="Y81" s="11" t="str" cm="1">
        <f t="array" ref="Y81">IFERROR(INDEX(Y$38:Y$61,COUNTA($F$5:Y$5)+$D81-1)/Y$63,"")</f>
        <v/>
      </c>
      <c r="Z81" s="11" t="str" cm="1">
        <f t="array" ref="Z81">IFERROR(INDEX(Z$38:Z$61,COUNTA($F$5:Z$5)+$D81-1)/Z$63,"")</f>
        <v/>
      </c>
      <c r="AA81" s="11" t="str" cm="1">
        <f t="array" ref="AA81">IFERROR(INDEX(AA$38:AA$61,COUNTA($F$5:AA$5)+$D81-1)/AA$63,"")</f>
        <v/>
      </c>
      <c r="AB81" s="11" t="str" cm="1">
        <f t="array" ref="AB81">IFERROR(INDEX(AB$38:AB$61,COUNTA($F$5:AB$5)+$D81-1)/AB$63,"")</f>
        <v/>
      </c>
      <c r="AC81" s="11" t="str" cm="1">
        <f t="array" ref="AC81">IFERROR(INDEX(AC$38:AC$61,COUNTA($F$5:AC$5)+$D81-1)/AC$63,"")</f>
        <v/>
      </c>
    </row>
    <row r="82" spans="3:29">
      <c r="C82" s="5"/>
      <c r="D82" s="5">
        <f t="shared" si="4"/>
        <v>16</v>
      </c>
      <c r="F82" s="11">
        <f t="shared" si="3"/>
        <v>1</v>
      </c>
      <c r="G82" s="11" cm="1">
        <f t="array" ref="G82">IFERROR(INDEX(G$38:G$61,COUNTA($F$5:G$5)+$D82-1)/G$63,"")</f>
        <v>1</v>
      </c>
      <c r="H82" s="11" cm="1">
        <f t="array" ref="H82">IFERROR(INDEX(H$38:H$61,COUNTA($F$5:H$5)+$D82-1)/H$63,"")</f>
        <v>1</v>
      </c>
      <c r="I82" s="11" cm="1">
        <f t="array" ref="I82">IFERROR(INDEX(I$38:I$61,COUNTA($F$5:I$5)+$D82-1)/I$63,"")</f>
        <v>1</v>
      </c>
      <c r="J82" s="11" cm="1">
        <f t="array" ref="J82">IFERROR(INDEX(J$38:J$61,COUNTA($F$5:J$5)+$D82-1)/J$63,"")</f>
        <v>1</v>
      </c>
      <c r="K82" s="11" cm="1">
        <f t="array" ref="K82">IFERROR(INDEX(K$38:K$61,COUNTA($F$5:K$5)+$D82-1)/K$63,"")</f>
        <v>1</v>
      </c>
      <c r="L82" s="11" cm="1">
        <f t="array" ref="L82">IFERROR(INDEX(L$38:L$61,COUNTA($F$5:L$5)+$D82-1)/L$63,"")</f>
        <v>1</v>
      </c>
      <c r="M82" s="11" cm="1">
        <f t="array" ref="M82">IFERROR(INDEX(M$38:M$61,COUNTA($F$5:M$5)+$D82-1)/M$63,"")</f>
        <v>1</v>
      </c>
      <c r="N82" s="11" cm="1">
        <f t="array" ref="N82">IFERROR(INDEX(N$38:N$61,COUNTA($F$5:N$5)+$D82-1)/N$63,"")</f>
        <v>1</v>
      </c>
      <c r="O82" s="11" t="str" cm="1">
        <f t="array" ref="O82">IFERROR(INDEX(O$38:O$61,COUNTA($F$5:O$5)+$D82-1)/O$63,"")</f>
        <v/>
      </c>
      <c r="P82" s="11" t="str" cm="1">
        <f t="array" ref="P82">IFERROR(INDEX(P$38:P$61,COUNTA($F$5:P$5)+$D82-1)/P$63,"")</f>
        <v/>
      </c>
      <c r="Q82" s="11" t="str" cm="1">
        <f t="array" ref="Q82">IFERROR(INDEX(Q$38:Q$61,COUNTA($F$5:Q$5)+$D82-1)/Q$63,"")</f>
        <v/>
      </c>
      <c r="R82" s="11" t="str" cm="1">
        <f t="array" ref="R82">IFERROR(INDEX(R$38:R$61,COUNTA($F$5:R$5)+$D82-1)/R$63,"")</f>
        <v/>
      </c>
      <c r="S82" s="11" t="str" cm="1">
        <f t="array" ref="S82">IFERROR(INDEX(S$38:S$61,COUNTA($F$5:S$5)+$D82-1)/S$63,"")</f>
        <v/>
      </c>
      <c r="T82" s="11" t="str" cm="1">
        <f t="array" ref="T82">IFERROR(INDEX(T$38:T$61,COUNTA($F$5:T$5)+$D82-1)/T$63,"")</f>
        <v/>
      </c>
      <c r="U82" s="11" t="str" cm="1">
        <f t="array" ref="U82">IFERROR(INDEX(U$38:U$61,COUNTA($F$5:U$5)+$D82-1)/U$63,"")</f>
        <v/>
      </c>
      <c r="V82" s="11" t="str" cm="1">
        <f t="array" ref="V82">IFERROR(INDEX(V$38:V$61,COUNTA($F$5:V$5)+$D82-1)/V$63,"")</f>
        <v/>
      </c>
      <c r="W82" s="11" t="str" cm="1">
        <f t="array" ref="W82">IFERROR(INDEX(W$38:W$61,COUNTA($F$5:W$5)+$D82-1)/W$63,"")</f>
        <v/>
      </c>
      <c r="X82" s="11" t="str" cm="1">
        <f t="array" ref="X82">IFERROR(INDEX(X$38:X$61,COUNTA($F$5:X$5)+$D82-1)/X$63,"")</f>
        <v/>
      </c>
      <c r="Y82" s="11" t="str" cm="1">
        <f t="array" ref="Y82">IFERROR(INDEX(Y$38:Y$61,COUNTA($F$5:Y$5)+$D82-1)/Y$63,"")</f>
        <v/>
      </c>
      <c r="Z82" s="11" t="str" cm="1">
        <f t="array" ref="Z82">IFERROR(INDEX(Z$38:Z$61,COUNTA($F$5:Z$5)+$D82-1)/Z$63,"")</f>
        <v/>
      </c>
      <c r="AA82" s="11" t="str" cm="1">
        <f t="array" ref="AA82">IFERROR(INDEX(AA$38:AA$61,COUNTA($F$5:AA$5)+$D82-1)/AA$63,"")</f>
        <v/>
      </c>
      <c r="AB82" s="11" t="str" cm="1">
        <f t="array" ref="AB82">IFERROR(INDEX(AB$38:AB$61,COUNTA($F$5:AB$5)+$D82-1)/AB$63,"")</f>
        <v/>
      </c>
      <c r="AC82" s="11" t="str" cm="1">
        <f t="array" ref="AC82">IFERROR(INDEX(AC$38:AC$61,COUNTA($F$5:AC$5)+$D82-1)/AC$63,"")</f>
        <v/>
      </c>
    </row>
    <row r="83" spans="3:29">
      <c r="C83" s="5"/>
      <c r="D83" s="5">
        <f t="shared" si="4"/>
        <v>17</v>
      </c>
      <c r="F83" s="11">
        <f t="shared" si="3"/>
        <v>1</v>
      </c>
      <c r="G83" s="11" cm="1">
        <f t="array" ref="G83">IFERROR(INDEX(G$38:G$61,COUNTA($F$5:G$5)+$D83-1)/G$63,"")</f>
        <v>1</v>
      </c>
      <c r="H83" s="11" cm="1">
        <f t="array" ref="H83">IFERROR(INDEX(H$38:H$61,COUNTA($F$5:H$5)+$D83-1)/H$63,"")</f>
        <v>1</v>
      </c>
      <c r="I83" s="11" cm="1">
        <f t="array" ref="I83">IFERROR(INDEX(I$38:I$61,COUNTA($F$5:I$5)+$D83-1)/I$63,"")</f>
        <v>1</v>
      </c>
      <c r="J83" s="11" cm="1">
        <f t="array" ref="J83">IFERROR(INDEX(J$38:J$61,COUNTA($F$5:J$5)+$D83-1)/J$63,"")</f>
        <v>1</v>
      </c>
      <c r="K83" s="11" cm="1">
        <f t="array" ref="K83">IFERROR(INDEX(K$38:K$61,COUNTA($F$5:K$5)+$D83-1)/K$63,"")</f>
        <v>1</v>
      </c>
      <c r="L83" s="11" cm="1">
        <f t="array" ref="L83">IFERROR(INDEX(L$38:L$61,COUNTA($F$5:L$5)+$D83-1)/L$63,"")</f>
        <v>1</v>
      </c>
      <c r="M83" s="11" cm="1">
        <f t="array" ref="M83">IFERROR(INDEX(M$38:M$61,COUNTA($F$5:M$5)+$D83-1)/M$63,"")</f>
        <v>1</v>
      </c>
      <c r="N83" s="11" t="str" cm="1">
        <f t="array" ref="N83">IFERROR(INDEX(N$38:N$61,COUNTA($F$5:N$5)+$D83-1)/N$63,"")</f>
        <v/>
      </c>
      <c r="O83" s="11" t="str" cm="1">
        <f t="array" ref="O83">IFERROR(INDEX(O$38:O$61,COUNTA($F$5:O$5)+$D83-1)/O$63,"")</f>
        <v/>
      </c>
      <c r="P83" s="11" t="str" cm="1">
        <f t="array" ref="P83">IFERROR(INDEX(P$38:P$61,COUNTA($F$5:P$5)+$D83-1)/P$63,"")</f>
        <v/>
      </c>
      <c r="Q83" s="11" t="str" cm="1">
        <f t="array" ref="Q83">IFERROR(INDEX(Q$38:Q$61,COUNTA($F$5:Q$5)+$D83-1)/Q$63,"")</f>
        <v/>
      </c>
      <c r="R83" s="11" t="str" cm="1">
        <f t="array" ref="R83">IFERROR(INDEX(R$38:R$61,COUNTA($F$5:R$5)+$D83-1)/R$63,"")</f>
        <v/>
      </c>
      <c r="S83" s="11" t="str" cm="1">
        <f t="array" ref="S83">IFERROR(INDEX(S$38:S$61,COUNTA($F$5:S$5)+$D83-1)/S$63,"")</f>
        <v/>
      </c>
      <c r="T83" s="11" t="str" cm="1">
        <f t="array" ref="T83">IFERROR(INDEX(T$38:T$61,COUNTA($F$5:T$5)+$D83-1)/T$63,"")</f>
        <v/>
      </c>
      <c r="U83" s="11" t="str" cm="1">
        <f t="array" ref="U83">IFERROR(INDEX(U$38:U$61,COUNTA($F$5:U$5)+$D83-1)/U$63,"")</f>
        <v/>
      </c>
      <c r="V83" s="11" t="str" cm="1">
        <f t="array" ref="V83">IFERROR(INDEX(V$38:V$61,COUNTA($F$5:V$5)+$D83-1)/V$63,"")</f>
        <v/>
      </c>
      <c r="W83" s="11" t="str" cm="1">
        <f t="array" ref="W83">IFERROR(INDEX(W$38:W$61,COUNTA($F$5:W$5)+$D83-1)/W$63,"")</f>
        <v/>
      </c>
      <c r="X83" s="11" t="str" cm="1">
        <f t="array" ref="X83">IFERROR(INDEX(X$38:X$61,COUNTA($F$5:X$5)+$D83-1)/X$63,"")</f>
        <v/>
      </c>
      <c r="Y83" s="11" t="str" cm="1">
        <f t="array" ref="Y83">IFERROR(INDEX(Y$38:Y$61,COUNTA($F$5:Y$5)+$D83-1)/Y$63,"")</f>
        <v/>
      </c>
      <c r="Z83" s="11" t="str" cm="1">
        <f t="array" ref="Z83">IFERROR(INDEX(Z$38:Z$61,COUNTA($F$5:Z$5)+$D83-1)/Z$63,"")</f>
        <v/>
      </c>
      <c r="AA83" s="11" t="str" cm="1">
        <f t="array" ref="AA83">IFERROR(INDEX(AA$38:AA$61,COUNTA($F$5:AA$5)+$D83-1)/AA$63,"")</f>
        <v/>
      </c>
      <c r="AB83" s="11" t="str" cm="1">
        <f t="array" ref="AB83">IFERROR(INDEX(AB$38:AB$61,COUNTA($F$5:AB$5)+$D83-1)/AB$63,"")</f>
        <v/>
      </c>
      <c r="AC83" s="11" t="str" cm="1">
        <f t="array" ref="AC83">IFERROR(INDEX(AC$38:AC$61,COUNTA($F$5:AC$5)+$D83-1)/AC$63,"")</f>
        <v/>
      </c>
    </row>
    <row r="84" spans="3:29">
      <c r="C84" s="5"/>
      <c r="D84" s="5">
        <f t="shared" si="4"/>
        <v>18</v>
      </c>
      <c r="F84" s="11">
        <f t="shared" si="3"/>
        <v>1</v>
      </c>
      <c r="G84" s="11" cm="1">
        <f t="array" ref="G84">IFERROR(INDEX(G$38:G$61,COUNTA($F$5:G$5)+$D84-1)/G$63,"")</f>
        <v>1</v>
      </c>
      <c r="H84" s="11" cm="1">
        <f t="array" ref="H84">IFERROR(INDEX(H$38:H$61,COUNTA($F$5:H$5)+$D84-1)/H$63,"")</f>
        <v>1</v>
      </c>
      <c r="I84" s="11" cm="1">
        <f t="array" ref="I84">IFERROR(INDEX(I$38:I$61,COUNTA($F$5:I$5)+$D84-1)/I$63,"")</f>
        <v>1</v>
      </c>
      <c r="J84" s="11" cm="1">
        <f t="array" ref="J84">IFERROR(INDEX(J$38:J$61,COUNTA($F$5:J$5)+$D84-1)/J$63,"")</f>
        <v>1</v>
      </c>
      <c r="K84" s="11" cm="1">
        <f t="array" ref="K84">IFERROR(INDEX(K$38:K$61,COUNTA($F$5:K$5)+$D84-1)/K$63,"")</f>
        <v>1</v>
      </c>
      <c r="L84" s="11" cm="1">
        <f t="array" ref="L84">IFERROR(INDEX(L$38:L$61,COUNTA($F$5:L$5)+$D84-1)/L$63,"")</f>
        <v>1</v>
      </c>
      <c r="M84" s="11" t="str" cm="1">
        <f t="array" ref="M84">IFERROR(INDEX(M$38:M$61,COUNTA($F$5:M$5)+$D84-1)/M$63,"")</f>
        <v/>
      </c>
      <c r="N84" s="11" t="str" cm="1">
        <f t="array" ref="N84">IFERROR(INDEX(N$38:N$61,COUNTA($F$5:N$5)+$D84-1)/N$63,"")</f>
        <v/>
      </c>
      <c r="O84" s="11" t="str" cm="1">
        <f t="array" ref="O84">IFERROR(INDEX(O$38:O$61,COUNTA($F$5:O$5)+$D84-1)/O$63,"")</f>
        <v/>
      </c>
      <c r="P84" s="11" t="str" cm="1">
        <f t="array" ref="P84">IFERROR(INDEX(P$38:P$61,COUNTA($F$5:P$5)+$D84-1)/P$63,"")</f>
        <v/>
      </c>
      <c r="Q84" s="11" t="str" cm="1">
        <f t="array" ref="Q84">IFERROR(INDEX(Q$38:Q$61,COUNTA($F$5:Q$5)+$D84-1)/Q$63,"")</f>
        <v/>
      </c>
      <c r="R84" s="11" t="str" cm="1">
        <f t="array" ref="R84">IFERROR(INDEX(R$38:R$61,COUNTA($F$5:R$5)+$D84-1)/R$63,"")</f>
        <v/>
      </c>
      <c r="S84" s="11" t="str" cm="1">
        <f t="array" ref="S84">IFERROR(INDEX(S$38:S$61,COUNTA($F$5:S$5)+$D84-1)/S$63,"")</f>
        <v/>
      </c>
      <c r="T84" s="11" t="str" cm="1">
        <f t="array" ref="T84">IFERROR(INDEX(T$38:T$61,COUNTA($F$5:T$5)+$D84-1)/T$63,"")</f>
        <v/>
      </c>
      <c r="U84" s="11" t="str" cm="1">
        <f t="array" ref="U84">IFERROR(INDEX(U$38:U$61,COUNTA($F$5:U$5)+$D84-1)/U$63,"")</f>
        <v/>
      </c>
      <c r="V84" s="11" t="str" cm="1">
        <f t="array" ref="V84">IFERROR(INDEX(V$38:V$61,COUNTA($F$5:V$5)+$D84-1)/V$63,"")</f>
        <v/>
      </c>
      <c r="W84" s="11" t="str" cm="1">
        <f t="array" ref="W84">IFERROR(INDEX(W$38:W$61,COUNTA($F$5:W$5)+$D84-1)/W$63,"")</f>
        <v/>
      </c>
      <c r="X84" s="11" t="str" cm="1">
        <f t="array" ref="X84">IFERROR(INDEX(X$38:X$61,COUNTA($F$5:X$5)+$D84-1)/X$63,"")</f>
        <v/>
      </c>
      <c r="Y84" s="11" t="str" cm="1">
        <f t="array" ref="Y84">IFERROR(INDEX(Y$38:Y$61,COUNTA($F$5:Y$5)+$D84-1)/Y$63,"")</f>
        <v/>
      </c>
      <c r="Z84" s="11" t="str" cm="1">
        <f t="array" ref="Z84">IFERROR(INDEX(Z$38:Z$61,COUNTA($F$5:Z$5)+$D84-1)/Z$63,"")</f>
        <v/>
      </c>
      <c r="AA84" s="11" t="str" cm="1">
        <f t="array" ref="AA84">IFERROR(INDEX(AA$38:AA$61,COUNTA($F$5:AA$5)+$D84-1)/AA$63,"")</f>
        <v/>
      </c>
      <c r="AB84" s="11" t="str" cm="1">
        <f t="array" ref="AB84">IFERROR(INDEX(AB$38:AB$61,COUNTA($F$5:AB$5)+$D84-1)/AB$63,"")</f>
        <v/>
      </c>
      <c r="AC84" s="11" t="str" cm="1">
        <f t="array" ref="AC84">IFERROR(INDEX(AC$38:AC$61,COUNTA($F$5:AC$5)+$D84-1)/AC$63,"")</f>
        <v/>
      </c>
    </row>
    <row r="85" spans="3:29">
      <c r="C85" s="5"/>
      <c r="D85" s="5">
        <f t="shared" si="4"/>
        <v>19</v>
      </c>
      <c r="F85" s="11">
        <f t="shared" si="3"/>
        <v>1</v>
      </c>
      <c r="G85" s="11" cm="1">
        <f t="array" ref="G85">IFERROR(INDEX(G$38:G$61,COUNTA($F$5:G$5)+$D85-1)/G$63,"")</f>
        <v>1</v>
      </c>
      <c r="H85" s="11" cm="1">
        <f t="array" ref="H85">IFERROR(INDEX(H$38:H$61,COUNTA($F$5:H$5)+$D85-1)/H$63,"")</f>
        <v>1</v>
      </c>
      <c r="I85" s="11" cm="1">
        <f t="array" ref="I85">IFERROR(INDEX(I$38:I$61,COUNTA($F$5:I$5)+$D85-1)/I$63,"")</f>
        <v>1</v>
      </c>
      <c r="J85" s="11" cm="1">
        <f t="array" ref="J85">IFERROR(INDEX(J$38:J$61,COUNTA($F$5:J$5)+$D85-1)/J$63,"")</f>
        <v>1</v>
      </c>
      <c r="K85" s="11" cm="1">
        <f t="array" ref="K85">IFERROR(INDEX(K$38:K$61,COUNTA($F$5:K$5)+$D85-1)/K$63,"")</f>
        <v>1</v>
      </c>
      <c r="L85" s="11" t="str" cm="1">
        <f t="array" ref="L85">IFERROR(INDEX(L$38:L$61,COUNTA($F$5:L$5)+$D85-1)/L$63,"")</f>
        <v/>
      </c>
      <c r="M85" s="11" t="str" cm="1">
        <f t="array" ref="M85">IFERROR(INDEX(M$38:M$61,COUNTA($F$5:M$5)+$D85-1)/M$63,"")</f>
        <v/>
      </c>
      <c r="N85" s="11" t="str" cm="1">
        <f t="array" ref="N85">IFERROR(INDEX(N$38:N$61,COUNTA($F$5:N$5)+$D85-1)/N$63,"")</f>
        <v/>
      </c>
      <c r="O85" s="11" t="str" cm="1">
        <f t="array" ref="O85">IFERROR(INDEX(O$38:O$61,COUNTA($F$5:O$5)+$D85-1)/O$63,"")</f>
        <v/>
      </c>
      <c r="P85" s="11" t="str" cm="1">
        <f t="array" ref="P85">IFERROR(INDEX(P$38:P$61,COUNTA($F$5:P$5)+$D85-1)/P$63,"")</f>
        <v/>
      </c>
      <c r="Q85" s="11" t="str" cm="1">
        <f t="array" ref="Q85">IFERROR(INDEX(Q$38:Q$61,COUNTA($F$5:Q$5)+$D85-1)/Q$63,"")</f>
        <v/>
      </c>
      <c r="R85" s="11" t="str" cm="1">
        <f t="array" ref="R85">IFERROR(INDEX(R$38:R$61,COUNTA($F$5:R$5)+$D85-1)/R$63,"")</f>
        <v/>
      </c>
      <c r="S85" s="11" t="str" cm="1">
        <f t="array" ref="S85">IFERROR(INDEX(S$38:S$61,COUNTA($F$5:S$5)+$D85-1)/S$63,"")</f>
        <v/>
      </c>
      <c r="T85" s="11" t="str" cm="1">
        <f t="array" ref="T85">IFERROR(INDEX(T$38:T$61,COUNTA($F$5:T$5)+$D85-1)/T$63,"")</f>
        <v/>
      </c>
      <c r="U85" s="11" t="str" cm="1">
        <f t="array" ref="U85">IFERROR(INDEX(U$38:U$61,COUNTA($F$5:U$5)+$D85-1)/U$63,"")</f>
        <v/>
      </c>
      <c r="V85" s="11" t="str" cm="1">
        <f t="array" ref="V85">IFERROR(INDEX(V$38:V$61,COUNTA($F$5:V$5)+$D85-1)/V$63,"")</f>
        <v/>
      </c>
      <c r="W85" s="11" t="str" cm="1">
        <f t="array" ref="W85">IFERROR(INDEX(W$38:W$61,COUNTA($F$5:W$5)+$D85-1)/W$63,"")</f>
        <v/>
      </c>
      <c r="X85" s="11" t="str" cm="1">
        <f t="array" ref="X85">IFERROR(INDEX(X$38:X$61,COUNTA($F$5:X$5)+$D85-1)/X$63,"")</f>
        <v/>
      </c>
      <c r="Y85" s="11" t="str" cm="1">
        <f t="array" ref="Y85">IFERROR(INDEX(Y$38:Y$61,COUNTA($F$5:Y$5)+$D85-1)/Y$63,"")</f>
        <v/>
      </c>
      <c r="Z85" s="11" t="str" cm="1">
        <f t="array" ref="Z85">IFERROR(INDEX(Z$38:Z$61,COUNTA($F$5:Z$5)+$D85-1)/Z$63,"")</f>
        <v/>
      </c>
      <c r="AA85" s="11" t="str" cm="1">
        <f t="array" ref="AA85">IFERROR(INDEX(AA$38:AA$61,COUNTA($F$5:AA$5)+$D85-1)/AA$63,"")</f>
        <v/>
      </c>
      <c r="AB85" s="11" t="str" cm="1">
        <f t="array" ref="AB85">IFERROR(INDEX(AB$38:AB$61,COUNTA($F$5:AB$5)+$D85-1)/AB$63,"")</f>
        <v/>
      </c>
      <c r="AC85" s="11" t="str" cm="1">
        <f t="array" ref="AC85">IFERROR(INDEX(AC$38:AC$61,COUNTA($F$5:AC$5)+$D85-1)/AC$63,"")</f>
        <v/>
      </c>
    </row>
    <row r="86" spans="3:29">
      <c r="C86" s="5"/>
      <c r="D86" s="5">
        <f t="shared" si="4"/>
        <v>20</v>
      </c>
      <c r="F86" s="11">
        <f t="shared" si="3"/>
        <v>1</v>
      </c>
      <c r="G86" s="11" cm="1">
        <f t="array" ref="G86">IFERROR(INDEX(G$38:G$61,COUNTA($F$5:G$5)+$D86-1)/G$63,"")</f>
        <v>1</v>
      </c>
      <c r="H86" s="11" cm="1">
        <f t="array" ref="H86">IFERROR(INDEX(H$38:H$61,COUNTA($F$5:H$5)+$D86-1)/H$63,"")</f>
        <v>1</v>
      </c>
      <c r="I86" s="11" cm="1">
        <f t="array" ref="I86">IFERROR(INDEX(I$38:I$61,COUNTA($F$5:I$5)+$D86-1)/I$63,"")</f>
        <v>1</v>
      </c>
      <c r="J86" s="11" cm="1">
        <f t="array" ref="J86">IFERROR(INDEX(J$38:J$61,COUNTA($F$5:J$5)+$D86-1)/J$63,"")</f>
        <v>1</v>
      </c>
      <c r="K86" s="11" t="str" cm="1">
        <f t="array" ref="K86">IFERROR(INDEX(K$38:K$61,COUNTA($F$5:K$5)+$D86-1)/K$63,"")</f>
        <v/>
      </c>
      <c r="L86" s="11" t="str" cm="1">
        <f t="array" ref="L86">IFERROR(INDEX(L$38:L$61,COUNTA($F$5:L$5)+$D86-1)/L$63,"")</f>
        <v/>
      </c>
      <c r="M86" s="11" t="str" cm="1">
        <f t="array" ref="M86">IFERROR(INDEX(M$38:M$61,COUNTA($F$5:M$5)+$D86-1)/M$63,"")</f>
        <v/>
      </c>
      <c r="N86" s="11" t="str" cm="1">
        <f t="array" ref="N86">IFERROR(INDEX(N$38:N$61,COUNTA($F$5:N$5)+$D86-1)/N$63,"")</f>
        <v/>
      </c>
      <c r="O86" s="11" t="str" cm="1">
        <f t="array" ref="O86">IFERROR(INDEX(O$38:O$61,COUNTA($F$5:O$5)+$D86-1)/O$63,"")</f>
        <v/>
      </c>
      <c r="P86" s="11" t="str" cm="1">
        <f t="array" ref="P86">IFERROR(INDEX(P$38:P$61,COUNTA($F$5:P$5)+$D86-1)/P$63,"")</f>
        <v/>
      </c>
      <c r="Q86" s="11" t="str" cm="1">
        <f t="array" ref="Q86">IFERROR(INDEX(Q$38:Q$61,COUNTA($F$5:Q$5)+$D86-1)/Q$63,"")</f>
        <v/>
      </c>
      <c r="R86" s="11" t="str" cm="1">
        <f t="array" ref="R86">IFERROR(INDEX(R$38:R$61,COUNTA($F$5:R$5)+$D86-1)/R$63,"")</f>
        <v/>
      </c>
      <c r="S86" s="11" t="str" cm="1">
        <f t="array" ref="S86">IFERROR(INDEX(S$38:S$61,COUNTA($F$5:S$5)+$D86-1)/S$63,"")</f>
        <v/>
      </c>
      <c r="T86" s="11" t="str" cm="1">
        <f t="array" ref="T86">IFERROR(INDEX(T$38:T$61,COUNTA($F$5:T$5)+$D86-1)/T$63,"")</f>
        <v/>
      </c>
      <c r="U86" s="11" t="str" cm="1">
        <f t="array" ref="U86">IFERROR(INDEX(U$38:U$61,COUNTA($F$5:U$5)+$D86-1)/U$63,"")</f>
        <v/>
      </c>
      <c r="V86" s="11" t="str" cm="1">
        <f t="array" ref="V86">IFERROR(INDEX(V$38:V$61,COUNTA($F$5:V$5)+$D86-1)/V$63,"")</f>
        <v/>
      </c>
      <c r="W86" s="11" t="str" cm="1">
        <f t="array" ref="W86">IFERROR(INDEX(W$38:W$61,COUNTA($F$5:W$5)+$D86-1)/W$63,"")</f>
        <v/>
      </c>
      <c r="X86" s="11" t="str" cm="1">
        <f t="array" ref="X86">IFERROR(INDEX(X$38:X$61,COUNTA($F$5:X$5)+$D86-1)/X$63,"")</f>
        <v/>
      </c>
      <c r="Y86" s="11" t="str" cm="1">
        <f t="array" ref="Y86">IFERROR(INDEX(Y$38:Y$61,COUNTA($F$5:Y$5)+$D86-1)/Y$63,"")</f>
        <v/>
      </c>
      <c r="Z86" s="11" t="str" cm="1">
        <f t="array" ref="Z86">IFERROR(INDEX(Z$38:Z$61,COUNTA($F$5:Z$5)+$D86-1)/Z$63,"")</f>
        <v/>
      </c>
      <c r="AA86" s="11" t="str" cm="1">
        <f t="array" ref="AA86">IFERROR(INDEX(AA$38:AA$61,COUNTA($F$5:AA$5)+$D86-1)/AA$63,"")</f>
        <v/>
      </c>
      <c r="AB86" s="11" t="str" cm="1">
        <f t="array" ref="AB86">IFERROR(INDEX(AB$38:AB$61,COUNTA($F$5:AB$5)+$D86-1)/AB$63,"")</f>
        <v/>
      </c>
      <c r="AC86" s="11" t="str" cm="1">
        <f t="array" ref="AC86">IFERROR(INDEX(AC$38:AC$61,COUNTA($F$5:AC$5)+$D86-1)/AC$63,"")</f>
        <v/>
      </c>
    </row>
    <row r="87" spans="3:29">
      <c r="C87" s="5"/>
      <c r="D87" s="5">
        <f t="shared" si="4"/>
        <v>21</v>
      </c>
      <c r="F87" s="11">
        <f t="shared" si="3"/>
        <v>1</v>
      </c>
      <c r="G87" s="11" cm="1">
        <f t="array" ref="G87">IFERROR(INDEX(G$38:G$61,COUNTA($F$5:G$5)+$D87-1)/G$63,"")</f>
        <v>1</v>
      </c>
      <c r="H87" s="11" cm="1">
        <f t="array" ref="H87">IFERROR(INDEX(H$38:H$61,COUNTA($F$5:H$5)+$D87-1)/H$63,"")</f>
        <v>1</v>
      </c>
      <c r="I87" s="11" cm="1">
        <f t="array" ref="I87">IFERROR(INDEX(I$38:I$61,COUNTA($F$5:I$5)+$D87-1)/I$63,"")</f>
        <v>1</v>
      </c>
      <c r="J87" s="11" t="str" cm="1">
        <f t="array" ref="J87">IFERROR(INDEX(J$38:J$61,COUNTA($F$5:J$5)+$D87-1)/J$63,"")</f>
        <v/>
      </c>
      <c r="K87" s="11" t="str" cm="1">
        <f t="array" ref="K87">IFERROR(INDEX(K$38:K$61,COUNTA($F$5:K$5)+$D87-1)/K$63,"")</f>
        <v/>
      </c>
      <c r="L87" s="11" t="str" cm="1">
        <f t="array" ref="L87">IFERROR(INDEX(L$38:L$61,COUNTA($F$5:L$5)+$D87-1)/L$63,"")</f>
        <v/>
      </c>
      <c r="M87" s="11" t="str" cm="1">
        <f t="array" ref="M87">IFERROR(INDEX(M$38:M$61,COUNTA($F$5:M$5)+$D87-1)/M$63,"")</f>
        <v/>
      </c>
      <c r="N87" s="11" t="str" cm="1">
        <f t="array" ref="N87">IFERROR(INDEX(N$38:N$61,COUNTA($F$5:N$5)+$D87-1)/N$63,"")</f>
        <v/>
      </c>
      <c r="O87" s="11" t="str" cm="1">
        <f t="array" ref="O87">IFERROR(INDEX(O$38:O$61,COUNTA($F$5:O$5)+$D87-1)/O$63,"")</f>
        <v/>
      </c>
      <c r="P87" s="11" t="str" cm="1">
        <f t="array" ref="P87">IFERROR(INDEX(P$38:P$61,COUNTA($F$5:P$5)+$D87-1)/P$63,"")</f>
        <v/>
      </c>
      <c r="Q87" s="11" t="str" cm="1">
        <f t="array" ref="Q87">IFERROR(INDEX(Q$38:Q$61,COUNTA($F$5:Q$5)+$D87-1)/Q$63,"")</f>
        <v/>
      </c>
      <c r="R87" s="11" t="str" cm="1">
        <f t="array" ref="R87">IFERROR(INDEX(R$38:R$61,COUNTA($F$5:R$5)+$D87-1)/R$63,"")</f>
        <v/>
      </c>
      <c r="S87" s="11" t="str" cm="1">
        <f t="array" ref="S87">IFERROR(INDEX(S$38:S$61,COUNTA($F$5:S$5)+$D87-1)/S$63,"")</f>
        <v/>
      </c>
      <c r="T87" s="11" t="str" cm="1">
        <f t="array" ref="T87">IFERROR(INDEX(T$38:T$61,COUNTA($F$5:T$5)+$D87-1)/T$63,"")</f>
        <v/>
      </c>
      <c r="U87" s="11" t="str" cm="1">
        <f t="array" ref="U87">IFERROR(INDEX(U$38:U$61,COUNTA($F$5:U$5)+$D87-1)/U$63,"")</f>
        <v/>
      </c>
      <c r="V87" s="11" t="str" cm="1">
        <f t="array" ref="V87">IFERROR(INDEX(V$38:V$61,COUNTA($F$5:V$5)+$D87-1)/V$63,"")</f>
        <v/>
      </c>
      <c r="W87" s="11" t="str" cm="1">
        <f t="array" ref="W87">IFERROR(INDEX(W$38:W$61,COUNTA($F$5:W$5)+$D87-1)/W$63,"")</f>
        <v/>
      </c>
      <c r="X87" s="11" t="str" cm="1">
        <f t="array" ref="X87">IFERROR(INDEX(X$38:X$61,COUNTA($F$5:X$5)+$D87-1)/X$63,"")</f>
        <v/>
      </c>
      <c r="Y87" s="11" t="str" cm="1">
        <f t="array" ref="Y87">IFERROR(INDEX(Y$38:Y$61,COUNTA($F$5:Y$5)+$D87-1)/Y$63,"")</f>
        <v/>
      </c>
      <c r="Z87" s="11" t="str" cm="1">
        <f t="array" ref="Z87">IFERROR(INDEX(Z$38:Z$61,COUNTA($F$5:Z$5)+$D87-1)/Z$63,"")</f>
        <v/>
      </c>
      <c r="AA87" s="11" t="str" cm="1">
        <f t="array" ref="AA87">IFERROR(INDEX(AA$38:AA$61,COUNTA($F$5:AA$5)+$D87-1)/AA$63,"")</f>
        <v/>
      </c>
      <c r="AB87" s="11" t="str" cm="1">
        <f t="array" ref="AB87">IFERROR(INDEX(AB$38:AB$61,COUNTA($F$5:AB$5)+$D87-1)/AB$63,"")</f>
        <v/>
      </c>
      <c r="AC87" s="11" t="str" cm="1">
        <f t="array" ref="AC87">IFERROR(INDEX(AC$38:AC$61,COUNTA($F$5:AC$5)+$D87-1)/AC$63,"")</f>
        <v/>
      </c>
    </row>
    <row r="88" spans="3:29">
      <c r="C88" s="5"/>
      <c r="D88" s="5">
        <f t="shared" si="4"/>
        <v>22</v>
      </c>
      <c r="F88" s="11">
        <f t="shared" si="3"/>
        <v>1</v>
      </c>
      <c r="G88" s="11" cm="1">
        <f t="array" ref="G88">IFERROR(INDEX(G$38:G$61,COUNTA($F$5:G$5)+$D88-1)/G$63,"")</f>
        <v>1</v>
      </c>
      <c r="H88" s="11" cm="1">
        <f t="array" ref="H88">IFERROR(INDEX(H$38:H$61,COUNTA($F$5:H$5)+$D88-1)/H$63,"")</f>
        <v>1</v>
      </c>
      <c r="I88" s="11" t="str" cm="1">
        <f t="array" ref="I88">IFERROR(INDEX(I$38:I$61,COUNTA($F$5:I$5)+$D88-1)/I$63,"")</f>
        <v/>
      </c>
      <c r="J88" s="11" t="str" cm="1">
        <f t="array" ref="J88">IFERROR(INDEX(J$38:J$61,COUNTA($F$5:J$5)+$D88-1)/J$63,"")</f>
        <v/>
      </c>
      <c r="K88" s="11" t="str" cm="1">
        <f t="array" ref="K88">IFERROR(INDEX(K$38:K$61,COUNTA($F$5:K$5)+$D88-1)/K$63,"")</f>
        <v/>
      </c>
      <c r="L88" s="11" t="str" cm="1">
        <f t="array" ref="L88">IFERROR(INDEX(L$38:L$61,COUNTA($F$5:L$5)+$D88-1)/L$63,"")</f>
        <v/>
      </c>
      <c r="M88" s="11" t="str" cm="1">
        <f t="array" ref="M88">IFERROR(INDEX(M$38:M$61,COUNTA($F$5:M$5)+$D88-1)/M$63,"")</f>
        <v/>
      </c>
      <c r="N88" s="11" t="str" cm="1">
        <f t="array" ref="N88">IFERROR(INDEX(N$38:N$61,COUNTA($F$5:N$5)+$D88-1)/N$63,"")</f>
        <v/>
      </c>
      <c r="O88" s="11" t="str" cm="1">
        <f t="array" ref="O88">IFERROR(INDEX(O$38:O$61,COUNTA($F$5:O$5)+$D88-1)/O$63,"")</f>
        <v/>
      </c>
      <c r="P88" s="11" t="str" cm="1">
        <f t="array" ref="P88">IFERROR(INDEX(P$38:P$61,COUNTA($F$5:P$5)+$D88-1)/P$63,"")</f>
        <v/>
      </c>
      <c r="Q88" s="11" t="str" cm="1">
        <f t="array" ref="Q88">IFERROR(INDEX(Q$38:Q$61,COUNTA($F$5:Q$5)+$D88-1)/Q$63,"")</f>
        <v/>
      </c>
      <c r="R88" s="11" t="str" cm="1">
        <f t="array" ref="R88">IFERROR(INDEX(R$38:R$61,COUNTA($F$5:R$5)+$D88-1)/R$63,"")</f>
        <v/>
      </c>
      <c r="S88" s="11" t="str" cm="1">
        <f t="array" ref="S88">IFERROR(INDEX(S$38:S$61,COUNTA($F$5:S$5)+$D88-1)/S$63,"")</f>
        <v/>
      </c>
      <c r="T88" s="11" t="str" cm="1">
        <f t="array" ref="T88">IFERROR(INDEX(T$38:T$61,COUNTA($F$5:T$5)+$D88-1)/T$63,"")</f>
        <v/>
      </c>
      <c r="U88" s="11" t="str" cm="1">
        <f t="array" ref="U88">IFERROR(INDEX(U$38:U$61,COUNTA($F$5:U$5)+$D88-1)/U$63,"")</f>
        <v/>
      </c>
      <c r="V88" s="11" t="str" cm="1">
        <f t="array" ref="V88">IFERROR(INDEX(V$38:V$61,COUNTA($F$5:V$5)+$D88-1)/V$63,"")</f>
        <v/>
      </c>
      <c r="W88" s="11" t="str" cm="1">
        <f t="array" ref="W88">IFERROR(INDEX(W$38:W$61,COUNTA($F$5:W$5)+$D88-1)/W$63,"")</f>
        <v/>
      </c>
      <c r="X88" s="11" t="str" cm="1">
        <f t="array" ref="X88">IFERROR(INDEX(X$38:X$61,COUNTA($F$5:X$5)+$D88-1)/X$63,"")</f>
        <v/>
      </c>
      <c r="Y88" s="11" t="str" cm="1">
        <f t="array" ref="Y88">IFERROR(INDEX(Y$38:Y$61,COUNTA($F$5:Y$5)+$D88-1)/Y$63,"")</f>
        <v/>
      </c>
      <c r="Z88" s="11" t="str" cm="1">
        <f t="array" ref="Z88">IFERROR(INDEX(Z$38:Z$61,COUNTA($F$5:Z$5)+$D88-1)/Z$63,"")</f>
        <v/>
      </c>
      <c r="AA88" s="11" t="str" cm="1">
        <f t="array" ref="AA88">IFERROR(INDEX(AA$38:AA$61,COUNTA($F$5:AA$5)+$D88-1)/AA$63,"")</f>
        <v/>
      </c>
      <c r="AB88" s="11" t="str" cm="1">
        <f t="array" ref="AB88">IFERROR(INDEX(AB$38:AB$61,COUNTA($F$5:AB$5)+$D88-1)/AB$63,"")</f>
        <v/>
      </c>
      <c r="AC88" s="11" t="str" cm="1">
        <f t="array" ref="AC88">IFERROR(INDEX(AC$38:AC$61,COUNTA($F$5:AC$5)+$D88-1)/AC$63,"")</f>
        <v/>
      </c>
    </row>
    <row r="89" spans="3:29">
      <c r="C89" s="5"/>
      <c r="D89" s="5">
        <f t="shared" si="4"/>
        <v>23</v>
      </c>
      <c r="F89" s="11">
        <f t="shared" si="3"/>
        <v>1</v>
      </c>
      <c r="G89" s="11" cm="1">
        <f t="array" ref="G89">IFERROR(INDEX(G$38:G$61,COUNTA($F$5:G$5)+$D89-1)/G$63,"")</f>
        <v>1</v>
      </c>
      <c r="H89" s="11" t="str" cm="1">
        <f t="array" ref="H89">IFERROR(INDEX(H$38:H$61,COUNTA($F$5:H$5)+$D89-1)/H$63,"")</f>
        <v/>
      </c>
      <c r="I89" s="11" t="str" cm="1">
        <f t="array" ref="I89">IFERROR(INDEX(I$38:I$61,COUNTA($F$5:I$5)+$D89-1)/I$63,"")</f>
        <v/>
      </c>
      <c r="J89" s="11" t="str" cm="1">
        <f t="array" ref="J89">IFERROR(INDEX(J$38:J$61,COUNTA($F$5:J$5)+$D89-1)/J$63,"")</f>
        <v/>
      </c>
      <c r="K89" s="11" t="str" cm="1">
        <f t="array" ref="K89">IFERROR(INDEX(K$38:K$61,COUNTA($F$5:K$5)+$D89-1)/K$63,"")</f>
        <v/>
      </c>
      <c r="L89" s="11" t="str" cm="1">
        <f t="array" ref="L89">IFERROR(INDEX(L$38:L$61,COUNTA($F$5:L$5)+$D89-1)/L$63,"")</f>
        <v/>
      </c>
      <c r="M89" s="11" t="str" cm="1">
        <f t="array" ref="M89">IFERROR(INDEX(M$38:M$61,COUNTA($F$5:M$5)+$D89-1)/M$63,"")</f>
        <v/>
      </c>
      <c r="N89" s="11" t="str" cm="1">
        <f t="array" ref="N89">IFERROR(INDEX(N$38:N$61,COUNTA($F$5:N$5)+$D89-1)/N$63,"")</f>
        <v/>
      </c>
      <c r="O89" s="11" t="str" cm="1">
        <f t="array" ref="O89">IFERROR(INDEX(O$38:O$61,COUNTA($F$5:O$5)+$D89-1)/O$63,"")</f>
        <v/>
      </c>
      <c r="P89" s="11" t="str" cm="1">
        <f t="array" ref="P89">IFERROR(INDEX(P$38:P$61,COUNTA($F$5:P$5)+$D89-1)/P$63,"")</f>
        <v/>
      </c>
      <c r="Q89" s="11" t="str" cm="1">
        <f t="array" ref="Q89">IFERROR(INDEX(Q$38:Q$61,COUNTA($F$5:Q$5)+$D89-1)/Q$63,"")</f>
        <v/>
      </c>
      <c r="R89" s="11" t="str" cm="1">
        <f t="array" ref="R89">IFERROR(INDEX(R$38:R$61,COUNTA($F$5:R$5)+$D89-1)/R$63,"")</f>
        <v/>
      </c>
      <c r="S89" s="11" t="str" cm="1">
        <f t="array" ref="S89">IFERROR(INDEX(S$38:S$61,COUNTA($F$5:S$5)+$D89-1)/S$63,"")</f>
        <v/>
      </c>
      <c r="T89" s="11" t="str" cm="1">
        <f t="array" ref="T89">IFERROR(INDEX(T$38:T$61,COUNTA($F$5:T$5)+$D89-1)/T$63,"")</f>
        <v/>
      </c>
      <c r="U89" s="11" t="str" cm="1">
        <f t="array" ref="U89">IFERROR(INDEX(U$38:U$61,COUNTA($F$5:U$5)+$D89-1)/U$63,"")</f>
        <v/>
      </c>
      <c r="V89" s="11" t="str" cm="1">
        <f t="array" ref="V89">IFERROR(INDEX(V$38:V$61,COUNTA($F$5:V$5)+$D89-1)/V$63,"")</f>
        <v/>
      </c>
      <c r="W89" s="11" t="str" cm="1">
        <f t="array" ref="W89">IFERROR(INDEX(W$38:W$61,COUNTA($F$5:W$5)+$D89-1)/W$63,"")</f>
        <v/>
      </c>
      <c r="X89" s="11" t="str" cm="1">
        <f t="array" ref="X89">IFERROR(INDEX(X$38:X$61,COUNTA($F$5:X$5)+$D89-1)/X$63,"")</f>
        <v/>
      </c>
      <c r="Y89" s="11" t="str" cm="1">
        <f t="array" ref="Y89">IFERROR(INDEX(Y$38:Y$61,COUNTA($F$5:Y$5)+$D89-1)/Y$63,"")</f>
        <v/>
      </c>
      <c r="Z89" s="11" t="str" cm="1">
        <f t="array" ref="Z89">IFERROR(INDEX(Z$38:Z$61,COUNTA($F$5:Z$5)+$D89-1)/Z$63,"")</f>
        <v/>
      </c>
      <c r="AA89" s="11" t="str" cm="1">
        <f t="array" ref="AA89">IFERROR(INDEX(AA$38:AA$61,COUNTA($F$5:AA$5)+$D89-1)/AA$63,"")</f>
        <v/>
      </c>
      <c r="AB89" s="11" t="str" cm="1">
        <f t="array" ref="AB89">IFERROR(INDEX(AB$38:AB$61,COUNTA($F$5:AB$5)+$D89-1)/AB$63,"")</f>
        <v/>
      </c>
      <c r="AC89" s="11" t="str" cm="1">
        <f t="array" ref="AC89">IFERROR(INDEX(AC$38:AC$61,COUNTA($F$5:AC$5)+$D89-1)/AC$63,"")</f>
        <v/>
      </c>
    </row>
    <row r="90" spans="3:29">
      <c r="C90" s="5"/>
      <c r="D90" s="5">
        <f t="shared" si="4"/>
        <v>24</v>
      </c>
      <c r="F90" s="11">
        <f t="shared" si="3"/>
        <v>1</v>
      </c>
      <c r="G90" s="11" t="str" cm="1">
        <f t="array" ref="G90">IFERROR(INDEX(G$38:G$61,COUNTA($F$5:G$5)+$D90-1)/G$63,"")</f>
        <v/>
      </c>
      <c r="H90" s="11" t="str" cm="1">
        <f t="array" ref="H90">IFERROR(INDEX(H$38:H$61,COUNTA($F$5:H$5)+$D90-1)/H$63,"")</f>
        <v/>
      </c>
      <c r="I90" s="11" t="str" cm="1">
        <f t="array" ref="I90">IFERROR(INDEX(I$38:I$61,COUNTA($F$5:I$5)+$D90-1)/I$63,"")</f>
        <v/>
      </c>
      <c r="J90" s="11" t="str" cm="1">
        <f t="array" ref="J90">IFERROR(INDEX(J$38:J$61,COUNTA($F$5:J$5)+$D90-1)/J$63,"")</f>
        <v/>
      </c>
      <c r="K90" s="11" t="str" cm="1">
        <f t="array" ref="K90">IFERROR(INDEX(K$38:K$61,COUNTA($F$5:K$5)+$D90-1)/K$63,"")</f>
        <v/>
      </c>
      <c r="L90" s="11" t="str" cm="1">
        <f t="array" ref="L90">IFERROR(INDEX(L$38:L$61,COUNTA($F$5:L$5)+$D90-1)/L$63,"")</f>
        <v/>
      </c>
      <c r="M90" s="11" t="str" cm="1">
        <f t="array" ref="M90">IFERROR(INDEX(M$38:M$61,COUNTA($F$5:M$5)+$D90-1)/M$63,"")</f>
        <v/>
      </c>
      <c r="N90" s="11" t="str" cm="1">
        <f t="array" ref="N90">IFERROR(INDEX(N$38:N$61,COUNTA($F$5:N$5)+$D90-1)/N$63,"")</f>
        <v/>
      </c>
      <c r="O90" s="11" t="str" cm="1">
        <f t="array" ref="O90">IFERROR(INDEX(O$38:O$61,COUNTA($F$5:O$5)+$D90-1)/O$63,"")</f>
        <v/>
      </c>
      <c r="P90" s="11" t="str" cm="1">
        <f t="array" ref="P90">IFERROR(INDEX(P$38:P$61,COUNTA($F$5:P$5)+$D90-1)/P$63,"")</f>
        <v/>
      </c>
      <c r="Q90" s="11" t="str" cm="1">
        <f t="array" ref="Q90">IFERROR(INDEX(Q$38:Q$61,COUNTA($F$5:Q$5)+$D90-1)/Q$63,"")</f>
        <v/>
      </c>
      <c r="R90" s="11" t="str" cm="1">
        <f t="array" ref="R90">IFERROR(INDEX(R$38:R$61,COUNTA($F$5:R$5)+$D90-1)/R$63,"")</f>
        <v/>
      </c>
      <c r="S90" s="11" t="str" cm="1">
        <f t="array" ref="S90">IFERROR(INDEX(S$38:S$61,COUNTA($F$5:S$5)+$D90-1)/S$63,"")</f>
        <v/>
      </c>
      <c r="T90" s="11" t="str" cm="1">
        <f t="array" ref="T90">IFERROR(INDEX(T$38:T$61,COUNTA($F$5:T$5)+$D90-1)/T$63,"")</f>
        <v/>
      </c>
      <c r="U90" s="11" t="str" cm="1">
        <f t="array" ref="U90">IFERROR(INDEX(U$38:U$61,COUNTA($F$5:U$5)+$D90-1)/U$63,"")</f>
        <v/>
      </c>
      <c r="V90" s="11" t="str" cm="1">
        <f t="array" ref="V90">IFERROR(INDEX(V$38:V$61,COUNTA($F$5:V$5)+$D90-1)/V$63,"")</f>
        <v/>
      </c>
      <c r="W90" s="11" t="str" cm="1">
        <f t="array" ref="W90">IFERROR(INDEX(W$38:W$61,COUNTA($F$5:W$5)+$D90-1)/W$63,"")</f>
        <v/>
      </c>
      <c r="X90" s="11" t="str" cm="1">
        <f t="array" ref="X90">IFERROR(INDEX(X$38:X$61,COUNTA($F$5:X$5)+$D90-1)/X$63,"")</f>
        <v/>
      </c>
      <c r="Y90" s="11" t="str" cm="1">
        <f t="array" ref="Y90">IFERROR(INDEX(Y$38:Y$61,COUNTA($F$5:Y$5)+$D90-1)/Y$63,"")</f>
        <v/>
      </c>
      <c r="Z90" s="11" t="str" cm="1">
        <f t="array" ref="Z90">IFERROR(INDEX(Z$38:Z$61,COUNTA($F$5:Z$5)+$D90-1)/Z$63,"")</f>
        <v/>
      </c>
      <c r="AA90" s="11" t="str" cm="1">
        <f t="array" ref="AA90">IFERROR(INDEX(AA$38:AA$61,COUNTA($F$5:AA$5)+$D90-1)/AA$63,"")</f>
        <v/>
      </c>
      <c r="AB90" s="11" t="str" cm="1">
        <f t="array" ref="AB90">IFERROR(INDEX(AB$38:AB$61,COUNTA($F$5:AB$5)+$D90-1)/AB$63,"")</f>
        <v/>
      </c>
      <c r="AC90" s="11" t="str" cm="1">
        <f t="array" ref="AC90">IFERROR(INDEX(AC$38:AC$61,COUNTA($F$5:AC$5)+$D90-1)/AC$63,"")</f>
        <v/>
      </c>
    </row>
    <row r="93" spans="3:29" ht="18">
      <c r="F93" s="10"/>
    </row>
    <row r="94" spans="3:29" ht="18">
      <c r="F94" s="10"/>
    </row>
    <row r="95" spans="3:29" ht="28.8">
      <c r="E95" t="s">
        <v>10</v>
      </c>
      <c r="F95" s="5" t="s">
        <v>11</v>
      </c>
      <c r="G95" s="5" t="s">
        <v>12</v>
      </c>
      <c r="H95" s="12" t="s">
        <v>13</v>
      </c>
      <c r="I95" s="12" t="s">
        <v>14</v>
      </c>
      <c r="J95" s="12" t="s">
        <v>15</v>
      </c>
      <c r="K95" s="12" t="s">
        <v>16</v>
      </c>
    </row>
    <row r="96" spans="3:29">
      <c r="E96">
        <v>1</v>
      </c>
      <c r="F96" s="5" t="s">
        <v>2</v>
      </c>
      <c r="G96" s="5">
        <v>9</v>
      </c>
      <c r="H96" s="13">
        <f>AVERAGE(F67:Q67)</f>
        <v>0.7363052027985777</v>
      </c>
      <c r="I96" s="9">
        <v>98374.440000000031</v>
      </c>
      <c r="J96" s="9">
        <f t="shared" ref="J96:J107" si="5">I96/H96</f>
        <v>133605.52068095485</v>
      </c>
      <c r="K96" s="9">
        <f t="shared" ref="K96:K107" si="6">J96-I96</f>
        <v>35231.080680954823</v>
      </c>
    </row>
    <row r="97" spans="5:11">
      <c r="E97">
        <f>E96+1</f>
        <v>2</v>
      </c>
      <c r="F97" s="5" t="s">
        <v>2</v>
      </c>
      <c r="G97" s="5">
        <v>10</v>
      </c>
      <c r="H97" s="13">
        <f t="shared" ref="H97:H107" si="7">AVERAGE(F68:Q68)</f>
        <v>0.95491623149906057</v>
      </c>
      <c r="I97" s="9">
        <v>146438.98999999993</v>
      </c>
      <c r="J97" s="9">
        <f t="shared" si="5"/>
        <v>153352.70798582502</v>
      </c>
      <c r="K97" s="9">
        <f t="shared" si="6"/>
        <v>6913.7179858250893</v>
      </c>
    </row>
    <row r="98" spans="5:11">
      <c r="E98">
        <f t="shared" ref="E98:E107" si="8">E97+1</f>
        <v>3</v>
      </c>
      <c r="F98" s="5" t="s">
        <v>2</v>
      </c>
      <c r="G98" s="5">
        <v>11</v>
      </c>
      <c r="H98" s="13">
        <f t="shared" si="7"/>
        <v>0.97938596893612251</v>
      </c>
      <c r="I98" s="9">
        <v>150228.80000000025</v>
      </c>
      <c r="J98" s="9">
        <f t="shared" si="5"/>
        <v>153390.80277328179</v>
      </c>
      <c r="K98" s="9">
        <f t="shared" si="6"/>
        <v>3162.0027732815361</v>
      </c>
    </row>
    <row r="99" spans="5:11">
      <c r="E99">
        <f t="shared" si="8"/>
        <v>4</v>
      </c>
      <c r="F99" s="5" t="s">
        <v>2</v>
      </c>
      <c r="G99" s="5">
        <v>12</v>
      </c>
      <c r="H99" s="13">
        <f t="shared" si="7"/>
        <v>0.98816579821469108</v>
      </c>
      <c r="I99" s="9">
        <v>186039.75000000012</v>
      </c>
      <c r="J99" s="9">
        <f t="shared" si="5"/>
        <v>188267.74852571927</v>
      </c>
      <c r="K99" s="9">
        <f t="shared" si="6"/>
        <v>2227.9985257191584</v>
      </c>
    </row>
    <row r="100" spans="5:11">
      <c r="E100">
        <f t="shared" si="8"/>
        <v>5</v>
      </c>
      <c r="F100" s="5" t="s">
        <v>3</v>
      </c>
      <c r="G100" s="5">
        <v>1</v>
      </c>
      <c r="H100" s="13">
        <f t="shared" si="7"/>
        <v>0.99260855830166606</v>
      </c>
      <c r="I100" s="9">
        <v>131703.97000000009</v>
      </c>
      <c r="J100" s="9">
        <f t="shared" si="5"/>
        <v>132684.70123342783</v>
      </c>
      <c r="K100" s="9">
        <f t="shared" si="6"/>
        <v>980.73123342773761</v>
      </c>
    </row>
    <row r="101" spans="5:11">
      <c r="E101">
        <f t="shared" si="8"/>
        <v>6</v>
      </c>
      <c r="F101" s="5" t="s">
        <v>3</v>
      </c>
      <c r="G101" s="5">
        <v>2</v>
      </c>
      <c r="H101" s="13">
        <f t="shared" si="7"/>
        <v>0.99394321569669264</v>
      </c>
      <c r="I101" s="9">
        <v>163426.39999999997</v>
      </c>
      <c r="J101" s="9">
        <f t="shared" si="5"/>
        <v>164422.27022541541</v>
      </c>
      <c r="K101" s="9">
        <f t="shared" si="6"/>
        <v>995.87022541544866</v>
      </c>
    </row>
    <row r="102" spans="5:11">
      <c r="E102">
        <f t="shared" si="8"/>
        <v>7</v>
      </c>
      <c r="F102" s="5" t="s">
        <v>3</v>
      </c>
      <c r="G102" s="5">
        <v>3</v>
      </c>
      <c r="H102" s="13">
        <f t="shared" si="7"/>
        <v>0.99659227972713327</v>
      </c>
      <c r="I102" s="9">
        <v>130180.4699999999</v>
      </c>
      <c r="J102" s="9">
        <f t="shared" si="5"/>
        <v>130625.60552409987</v>
      </c>
      <c r="K102" s="9">
        <f t="shared" si="6"/>
        <v>445.13552409996919</v>
      </c>
    </row>
    <row r="103" spans="5:11">
      <c r="E103">
        <f t="shared" si="8"/>
        <v>8</v>
      </c>
      <c r="F103" s="5" t="s">
        <v>3</v>
      </c>
      <c r="G103" s="5">
        <v>4</v>
      </c>
      <c r="H103" s="13">
        <f t="shared" si="7"/>
        <v>0.99722610992019656</v>
      </c>
      <c r="I103" s="9">
        <v>132588.14999999997</v>
      </c>
      <c r="J103" s="9">
        <f t="shared" si="5"/>
        <v>132956.95798680041</v>
      </c>
      <c r="K103" s="9">
        <f t="shared" si="6"/>
        <v>368.80798680044245</v>
      </c>
    </row>
    <row r="104" spans="5:11">
      <c r="E104">
        <f t="shared" si="8"/>
        <v>9</v>
      </c>
      <c r="F104" s="5" t="s">
        <v>3</v>
      </c>
      <c r="G104" s="5">
        <v>5</v>
      </c>
      <c r="H104" s="13">
        <f t="shared" si="7"/>
        <v>0.99818506043321831</v>
      </c>
      <c r="I104" s="9">
        <v>102860.56999999977</v>
      </c>
      <c r="J104" s="9">
        <f t="shared" si="5"/>
        <v>103047.59515771321</v>
      </c>
      <c r="K104" s="9">
        <f t="shared" si="6"/>
        <v>187.02515771343315</v>
      </c>
    </row>
    <row r="105" spans="5:11">
      <c r="E105">
        <f t="shared" si="8"/>
        <v>10</v>
      </c>
      <c r="F105" s="5" t="s">
        <v>3</v>
      </c>
      <c r="G105" s="5">
        <v>6</v>
      </c>
      <c r="H105" s="13">
        <f t="shared" si="7"/>
        <v>0.99862588937308761</v>
      </c>
      <c r="I105" s="9">
        <v>149933.1599999998</v>
      </c>
      <c r="J105" s="9">
        <f t="shared" si="5"/>
        <v>150139.46823882574</v>
      </c>
      <c r="K105" s="9">
        <f t="shared" si="6"/>
        <v>206.3082388259354</v>
      </c>
    </row>
    <row r="106" spans="5:11">
      <c r="E106">
        <f t="shared" si="8"/>
        <v>11</v>
      </c>
      <c r="F106" s="5" t="s">
        <v>3</v>
      </c>
      <c r="G106" s="5">
        <v>7</v>
      </c>
      <c r="H106" s="13">
        <f t="shared" si="7"/>
        <v>0.99943259803918416</v>
      </c>
      <c r="I106" s="9">
        <v>153485.82999999981</v>
      </c>
      <c r="J106" s="9">
        <f t="shared" si="5"/>
        <v>153572.96760294604</v>
      </c>
      <c r="K106" s="9">
        <f t="shared" si="6"/>
        <v>87.137602946226252</v>
      </c>
    </row>
    <row r="107" spans="5:11">
      <c r="E107">
        <f t="shared" si="8"/>
        <v>12</v>
      </c>
      <c r="F107" s="5" t="s">
        <v>3</v>
      </c>
      <c r="G107" s="5">
        <v>8</v>
      </c>
      <c r="H107" s="13">
        <f t="shared" si="7"/>
        <v>0.99984305775094529</v>
      </c>
      <c r="I107" s="9">
        <v>136843.43999999974</v>
      </c>
      <c r="J107" s="9">
        <f t="shared" si="5"/>
        <v>136864.91988834372</v>
      </c>
      <c r="K107" s="9">
        <f t="shared" si="6"/>
        <v>21.479888343979837</v>
      </c>
    </row>
    <row r="108" spans="5:11">
      <c r="J108" s="12" t="s">
        <v>16</v>
      </c>
      <c r="K108" s="15">
        <f>SUM(K96:K107)</f>
        <v>50827.295823353779</v>
      </c>
    </row>
    <row r="111" spans="5:11">
      <c r="G11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54A3-35D4-4A89-B1B3-8360CE4E96A0}">
  <dimension ref="B2:I58"/>
  <sheetViews>
    <sheetView topLeftCell="A4" workbookViewId="0">
      <selection activeCell="D6" sqref="D6"/>
    </sheetView>
  </sheetViews>
  <sheetFormatPr defaultRowHeight="14.4"/>
  <cols>
    <col min="4" max="4" width="25" customWidth="1"/>
    <col min="5" max="5" width="14.5546875" customWidth="1"/>
    <col min="6" max="6" width="14.33203125" customWidth="1"/>
    <col min="7" max="7" width="19.44140625" customWidth="1"/>
    <col min="8" max="8" width="14.109375" customWidth="1"/>
    <col min="9" max="9" width="17.88671875" customWidth="1"/>
  </cols>
  <sheetData>
    <row r="2" spans="2:9">
      <c r="B2" s="18" t="s">
        <v>58</v>
      </c>
      <c r="C2" s="48"/>
      <c r="D2" s="18"/>
      <c r="E2" s="18"/>
      <c r="F2" s="18"/>
    </row>
    <row r="3" spans="2:9">
      <c r="B3" s="18"/>
      <c r="C3" s="48"/>
      <c r="D3" s="18"/>
      <c r="E3" s="18"/>
      <c r="F3" s="18"/>
    </row>
    <row r="4" spans="2:9">
      <c r="C4" s="23" t="s">
        <v>57</v>
      </c>
      <c r="D4" s="18" t="s">
        <v>56</v>
      </c>
      <c r="E4" s="18"/>
      <c r="F4" s="18"/>
      <c r="G4" s="18"/>
      <c r="H4" s="18"/>
      <c r="I4" s="18"/>
    </row>
    <row r="6" spans="2:9">
      <c r="D6" s="16" t="s">
        <v>55</v>
      </c>
      <c r="E6" s="18"/>
      <c r="F6" s="18"/>
      <c r="G6" s="18"/>
      <c r="H6" s="18"/>
      <c r="I6" s="46"/>
    </row>
    <row r="7" spans="2:9">
      <c r="D7" s="17">
        <f>125*10000</f>
        <v>1250000</v>
      </c>
      <c r="E7" s="18"/>
      <c r="F7" s="18"/>
      <c r="G7" s="18"/>
      <c r="H7" s="18"/>
      <c r="I7" s="18"/>
    </row>
    <row r="8" spans="2:9">
      <c r="D8" s="31"/>
      <c r="E8" s="18"/>
      <c r="F8" s="18"/>
      <c r="G8" s="18"/>
      <c r="H8" s="18"/>
      <c r="I8" s="18"/>
    </row>
    <row r="10" spans="2:9">
      <c r="C10" s="23" t="s">
        <v>54</v>
      </c>
      <c r="D10" s="18" t="s">
        <v>53</v>
      </c>
      <c r="E10" s="18"/>
      <c r="F10" s="18"/>
      <c r="G10" s="18"/>
      <c r="H10" s="18"/>
      <c r="I10" s="18"/>
    </row>
    <row r="11" spans="2:9">
      <c r="C11" s="23"/>
      <c r="D11" s="18"/>
      <c r="E11" s="18"/>
      <c r="F11" s="18"/>
      <c r="G11" s="18"/>
      <c r="H11" s="18"/>
      <c r="I11" s="18"/>
    </row>
    <row r="12" spans="2:9" ht="28.8">
      <c r="C12" s="23"/>
      <c r="D12" s="47" t="s">
        <v>52</v>
      </c>
      <c r="E12" s="47" t="s">
        <v>51</v>
      </c>
      <c r="F12" s="47" t="s">
        <v>50</v>
      </c>
      <c r="G12" s="47" t="s">
        <v>49</v>
      </c>
      <c r="H12" s="18"/>
      <c r="I12" s="46"/>
    </row>
    <row r="13" spans="2:9">
      <c r="C13" s="23"/>
      <c r="D13" s="45" t="s">
        <v>48</v>
      </c>
      <c r="E13" s="44">
        <v>9000</v>
      </c>
      <c r="F13" s="43">
        <v>100</v>
      </c>
      <c r="G13" s="42">
        <v>125</v>
      </c>
      <c r="H13" s="18"/>
      <c r="I13" s="18"/>
    </row>
    <row r="14" spans="2:9">
      <c r="C14" s="23"/>
      <c r="D14" s="41" t="s">
        <v>47</v>
      </c>
      <c r="E14" s="40">
        <v>5000</v>
      </c>
      <c r="F14" s="39">
        <v>50</v>
      </c>
      <c r="G14" s="38">
        <v>62.5</v>
      </c>
      <c r="H14" s="18"/>
      <c r="I14" s="18"/>
    </row>
    <row r="15" spans="2:9">
      <c r="C15" s="23"/>
      <c r="D15" s="41" t="s">
        <v>46</v>
      </c>
      <c r="E15" s="40">
        <v>4000</v>
      </c>
      <c r="F15" s="39">
        <v>75</v>
      </c>
      <c r="G15" s="38">
        <v>93.75</v>
      </c>
      <c r="H15" s="18"/>
      <c r="I15" s="18"/>
    </row>
    <row r="16" spans="2:9">
      <c r="C16" s="23"/>
      <c r="D16" s="37" t="s">
        <v>45</v>
      </c>
      <c r="E16" s="36">
        <v>50</v>
      </c>
      <c r="F16" s="35">
        <v>1000</v>
      </c>
      <c r="G16" s="34">
        <v>1250</v>
      </c>
      <c r="H16" s="18"/>
      <c r="I16" s="18"/>
    </row>
    <row r="17" spans="3:9">
      <c r="D17" s="16"/>
      <c r="E17" s="16"/>
      <c r="F17" s="16"/>
      <c r="G17" s="16"/>
      <c r="H17" s="18"/>
      <c r="I17" s="18"/>
    </row>
    <row r="18" spans="3:9">
      <c r="D18" s="33" t="s">
        <v>44</v>
      </c>
      <c r="E18" s="16"/>
      <c r="F18" s="16"/>
      <c r="G18" s="16"/>
      <c r="H18" s="18"/>
      <c r="I18" s="18"/>
    </row>
    <row r="19" spans="3:9">
      <c r="D19" s="17">
        <f>SUMPRODUCT(E13:E16,G13:G16)</f>
        <v>1875000</v>
      </c>
      <c r="E19" s="16"/>
      <c r="F19" s="16"/>
      <c r="G19" s="16"/>
      <c r="H19" s="18"/>
      <c r="I19" s="18"/>
    </row>
    <row r="20" spans="3:9">
      <c r="D20" s="32"/>
      <c r="E20" s="18"/>
      <c r="F20" s="18"/>
      <c r="G20" s="18"/>
      <c r="H20" s="18"/>
      <c r="I20" s="18"/>
    </row>
    <row r="22" spans="3:9">
      <c r="C22" s="23" t="s">
        <v>43</v>
      </c>
      <c r="D22" s="18" t="s">
        <v>42</v>
      </c>
      <c r="E22" s="18"/>
      <c r="F22" s="18"/>
      <c r="G22" s="18"/>
      <c r="H22" s="18"/>
      <c r="I22" s="18"/>
    </row>
    <row r="23" spans="3:9">
      <c r="C23" s="23"/>
      <c r="D23" s="18"/>
      <c r="E23" s="18"/>
      <c r="F23" s="18"/>
      <c r="G23" s="18"/>
      <c r="H23" s="18"/>
      <c r="I23" s="18"/>
    </row>
    <row r="24" spans="3:9">
      <c r="C24" s="23"/>
      <c r="D24" s="16" t="s">
        <v>41</v>
      </c>
      <c r="E24" s="18"/>
      <c r="F24" s="18"/>
      <c r="G24" s="18"/>
      <c r="H24" s="18"/>
      <c r="I24" s="18"/>
    </row>
    <row r="25" spans="3:9">
      <c r="C25" s="23"/>
      <c r="D25" s="16" t="s">
        <v>40</v>
      </c>
      <c r="E25" s="18"/>
      <c r="F25" s="18"/>
      <c r="G25" s="18"/>
      <c r="H25" s="18"/>
      <c r="I25" s="18"/>
    </row>
    <row r="26" spans="3:9">
      <c r="C26" s="23"/>
      <c r="D26" s="17">
        <f>175*E13</f>
        <v>1575000</v>
      </c>
      <c r="E26" s="18"/>
      <c r="F26" s="18"/>
      <c r="G26" s="18"/>
      <c r="H26" s="18"/>
      <c r="I26" s="18"/>
    </row>
    <row r="27" spans="3:9">
      <c r="C27" s="23"/>
      <c r="D27" s="31"/>
      <c r="E27" s="18"/>
      <c r="F27" s="18"/>
      <c r="G27" s="18"/>
      <c r="H27" s="18"/>
      <c r="I27" s="18"/>
    </row>
    <row r="29" spans="3:9">
      <c r="C29" s="23" t="s">
        <v>39</v>
      </c>
      <c r="D29" s="18" t="s">
        <v>38</v>
      </c>
      <c r="E29" s="18"/>
      <c r="F29" s="18"/>
      <c r="G29" s="18"/>
      <c r="H29" s="18"/>
      <c r="I29" s="18"/>
    </row>
    <row r="31" spans="3:9">
      <c r="D31" s="16" t="s">
        <v>37</v>
      </c>
      <c r="E31" s="16"/>
      <c r="F31" s="18"/>
      <c r="G31" s="18"/>
      <c r="H31" s="18"/>
      <c r="I31" s="18"/>
    </row>
    <row r="32" spans="3:9">
      <c r="D32" s="16"/>
      <c r="E32" s="16"/>
      <c r="F32" s="18"/>
      <c r="G32" s="18"/>
      <c r="H32" s="18"/>
      <c r="I32" s="18"/>
    </row>
    <row r="33" spans="3:9">
      <c r="D33" s="16" t="s">
        <v>36</v>
      </c>
      <c r="E33" s="16"/>
      <c r="F33" s="18"/>
      <c r="G33" s="18"/>
      <c r="H33" s="18"/>
      <c r="I33" s="18"/>
    </row>
    <row r="34" spans="3:9">
      <c r="D34" s="20">
        <v>184</v>
      </c>
      <c r="E34" s="16"/>
      <c r="F34" s="18"/>
      <c r="G34" s="18"/>
      <c r="H34" s="18"/>
      <c r="I34" s="18"/>
    </row>
    <row r="35" spans="3:9">
      <c r="D35" s="19"/>
      <c r="E35" s="19"/>
    </row>
    <row r="36" spans="3:9">
      <c r="D36" s="16" t="s">
        <v>35</v>
      </c>
      <c r="E36" s="16"/>
      <c r="F36" s="18"/>
      <c r="G36" s="18"/>
      <c r="H36" s="18"/>
      <c r="I36" s="18"/>
    </row>
    <row r="37" spans="3:9">
      <c r="D37" s="19"/>
      <c r="E37" s="16"/>
      <c r="F37" s="25"/>
    </row>
    <row r="38" spans="3:9">
      <c r="D38" s="16" t="s">
        <v>34</v>
      </c>
      <c r="E38" s="29">
        <f>(190-D34)*0.2</f>
        <v>1.2000000000000002</v>
      </c>
      <c r="F38" s="28"/>
      <c r="G38" s="18"/>
      <c r="H38" s="18"/>
      <c r="I38" s="18"/>
    </row>
    <row r="39" spans="3:9" ht="28.8">
      <c r="D39" s="30" t="s">
        <v>33</v>
      </c>
      <c r="E39" s="29">
        <f>$D$34+E38</f>
        <v>185.2</v>
      </c>
      <c r="F39" s="28"/>
      <c r="G39" s="18"/>
      <c r="H39" s="18"/>
      <c r="I39" s="18"/>
    </row>
    <row r="40" spans="3:9">
      <c r="D40" s="16" t="s">
        <v>32</v>
      </c>
      <c r="E40" s="27">
        <f>E39*10000</f>
        <v>1852000</v>
      </c>
      <c r="F40" s="26"/>
    </row>
    <row r="41" spans="3:9">
      <c r="D41" s="25"/>
      <c r="E41" s="18"/>
      <c r="F41" s="18"/>
      <c r="G41" s="18"/>
      <c r="H41" s="18"/>
      <c r="I41" s="18"/>
    </row>
    <row r="42" spans="3:9">
      <c r="D42" s="24"/>
      <c r="E42" s="18"/>
      <c r="F42" s="18"/>
      <c r="G42" s="18"/>
      <c r="H42" s="18"/>
      <c r="I42" s="18"/>
    </row>
    <row r="43" spans="3:9">
      <c r="C43" s="23" t="s">
        <v>31</v>
      </c>
      <c r="D43" s="18" t="s">
        <v>30</v>
      </c>
      <c r="E43" s="18"/>
      <c r="F43" s="18"/>
      <c r="G43" s="18"/>
      <c r="H43" s="18"/>
      <c r="I43" s="18"/>
    </row>
    <row r="45" spans="3:9">
      <c r="D45" s="16" t="s">
        <v>29</v>
      </c>
      <c r="E45" s="16"/>
      <c r="F45" s="16"/>
      <c r="G45" s="16"/>
      <c r="H45" s="16"/>
      <c r="I45" s="16"/>
    </row>
    <row r="46" spans="3:9">
      <c r="D46" s="22" t="s">
        <v>28</v>
      </c>
      <c r="E46" s="22" t="s">
        <v>27</v>
      </c>
      <c r="F46" s="22" t="s">
        <v>26</v>
      </c>
      <c r="G46" s="22" t="s">
        <v>25</v>
      </c>
      <c r="H46" s="22" t="s">
        <v>24</v>
      </c>
      <c r="I46" s="22" t="s">
        <v>23</v>
      </c>
    </row>
    <row r="47" spans="3:9">
      <c r="D47" s="21">
        <v>150</v>
      </c>
      <c r="E47" s="21">
        <f>D47*0.05</f>
        <v>7.5</v>
      </c>
      <c r="F47" s="21">
        <f>D47-E47</f>
        <v>142.5</v>
      </c>
      <c r="G47" s="21">
        <v>140</v>
      </c>
      <c r="H47" s="21">
        <f>G47-F47</f>
        <v>-2.5</v>
      </c>
      <c r="I47" s="21">
        <f>MIN(MAX(H47,0),E47)</f>
        <v>0</v>
      </c>
    </row>
    <row r="48" spans="3:9">
      <c r="D48" s="19"/>
      <c r="E48" s="19"/>
      <c r="F48" s="19"/>
      <c r="G48" s="19"/>
      <c r="H48" s="19"/>
      <c r="I48" s="19"/>
    </row>
    <row r="49" spans="3:9">
      <c r="D49" s="16" t="s">
        <v>22</v>
      </c>
      <c r="E49" s="16"/>
      <c r="F49" s="16"/>
      <c r="G49" s="16"/>
      <c r="H49" s="16"/>
      <c r="I49" s="16"/>
    </row>
    <row r="50" spans="3:9">
      <c r="D50" s="16" t="s">
        <v>21</v>
      </c>
      <c r="E50" s="16"/>
      <c r="F50" s="16"/>
      <c r="G50" s="16"/>
      <c r="H50" s="16"/>
      <c r="I50" s="16"/>
    </row>
    <row r="51" spans="3:9">
      <c r="D51" s="16" t="s">
        <v>20</v>
      </c>
      <c r="E51" s="16"/>
      <c r="F51" s="16"/>
      <c r="G51" s="16"/>
      <c r="H51" s="16"/>
      <c r="I51" s="16"/>
    </row>
    <row r="52" spans="3:9">
      <c r="D52" s="16" t="s">
        <v>19</v>
      </c>
      <c r="E52" s="16"/>
      <c r="F52" s="16"/>
      <c r="G52" s="16"/>
      <c r="H52" s="16"/>
      <c r="I52" s="16"/>
    </row>
    <row r="53" spans="3:9">
      <c r="D53" s="19"/>
      <c r="E53" s="19"/>
      <c r="F53" s="19"/>
      <c r="G53" s="19"/>
      <c r="H53" s="19"/>
      <c r="I53" s="19"/>
    </row>
    <row r="54" spans="3:9">
      <c r="D54" s="16" t="s">
        <v>18</v>
      </c>
      <c r="E54" s="16"/>
      <c r="F54" s="16"/>
      <c r="G54" s="16"/>
      <c r="H54" s="16"/>
      <c r="I54" s="16"/>
    </row>
    <row r="55" spans="3:9">
      <c r="D55" s="20">
        <f>SUM(F47,I47)</f>
        <v>142.5</v>
      </c>
      <c r="E55" s="16"/>
      <c r="F55" s="16"/>
      <c r="G55" s="16"/>
      <c r="H55" s="16"/>
      <c r="I55" s="16"/>
    </row>
    <row r="56" spans="3:9">
      <c r="D56" s="19"/>
      <c r="E56" s="19"/>
      <c r="F56" s="19"/>
      <c r="G56" s="19"/>
      <c r="H56" s="19"/>
      <c r="I56" s="19"/>
    </row>
    <row r="57" spans="3:9">
      <c r="C57" s="18"/>
      <c r="D57" s="16" t="s">
        <v>17</v>
      </c>
      <c r="E57" s="16"/>
      <c r="F57" s="16"/>
      <c r="G57" s="16"/>
      <c r="H57" s="16"/>
      <c r="I57" s="16"/>
    </row>
    <row r="58" spans="3:9">
      <c r="C58" s="18"/>
      <c r="D58" s="17">
        <f>D55*10000</f>
        <v>1425000</v>
      </c>
      <c r="E58" s="16"/>
      <c r="F58" s="16"/>
      <c r="G58" s="16"/>
      <c r="H58" s="16"/>
      <c r="I58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D63F-A4DA-446F-8799-B0E24C31A524}">
  <dimension ref="A1:L98"/>
  <sheetViews>
    <sheetView showGridLines="0" workbookViewId="0">
      <selection activeCell="B1" sqref="B1"/>
    </sheetView>
  </sheetViews>
  <sheetFormatPr defaultRowHeight="14.4"/>
  <cols>
    <col min="2" max="8" width="13.88671875" customWidth="1"/>
  </cols>
  <sheetData>
    <row r="1" spans="1:12" ht="22.8">
      <c r="A1" s="1" t="s">
        <v>148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147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3" t="s">
        <v>145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3" t="s">
        <v>79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0" spans="1:12">
      <c r="B10" s="87" t="s">
        <v>144</v>
      </c>
    </row>
    <row r="11" spans="1:12">
      <c r="B11" s="86">
        <v>445</v>
      </c>
      <c r="C11" s="71" t="s">
        <v>128</v>
      </c>
    </row>
    <row r="12" spans="1:12">
      <c r="B12" s="86">
        <v>4130</v>
      </c>
      <c r="C12" s="71" t="s">
        <v>143</v>
      </c>
    </row>
    <row r="13" spans="1:12">
      <c r="B13" s="72">
        <v>0.25</v>
      </c>
      <c r="C13" s="71" t="s">
        <v>142</v>
      </c>
    </row>
    <row r="14" spans="1:12">
      <c r="B14" s="72">
        <v>0.8</v>
      </c>
      <c r="C14" s="71" t="s">
        <v>141</v>
      </c>
    </row>
    <row r="15" spans="1:12">
      <c r="B15" s="72">
        <v>0.5</v>
      </c>
      <c r="C15" s="71" t="s">
        <v>105</v>
      </c>
    </row>
    <row r="16" spans="1:12">
      <c r="B16" s="72">
        <v>0.8</v>
      </c>
      <c r="C16" s="71" t="s">
        <v>104</v>
      </c>
    </row>
    <row r="17" spans="2:8">
      <c r="B17" s="86">
        <v>20</v>
      </c>
      <c r="C17" s="71" t="s">
        <v>140</v>
      </c>
    </row>
    <row r="18" spans="2:8">
      <c r="B18" s="72">
        <v>0.85</v>
      </c>
      <c r="C18" s="71" t="s">
        <v>139</v>
      </c>
    </row>
    <row r="20" spans="2:8" ht="15" thickBot="1">
      <c r="B20" s="5" t="s">
        <v>138</v>
      </c>
    </row>
    <row r="21" spans="2:8" ht="29.4" thickBot="1">
      <c r="B21" s="85" t="s">
        <v>137</v>
      </c>
      <c r="C21" s="84" t="s">
        <v>136</v>
      </c>
      <c r="D21" s="83" t="s">
        <v>135</v>
      </c>
    </row>
    <row r="22" spans="2:8" ht="15.6" thickTop="1" thickBot="1">
      <c r="B22" s="82" t="s">
        <v>134</v>
      </c>
      <c r="C22" s="81">
        <v>1000</v>
      </c>
      <c r="D22" s="80">
        <v>5000</v>
      </c>
    </row>
    <row r="23" spans="2:8" ht="15" thickBot="1">
      <c r="B23" s="82" t="s">
        <v>133</v>
      </c>
      <c r="C23" s="81">
        <v>2000</v>
      </c>
      <c r="D23" s="80">
        <v>3000</v>
      </c>
    </row>
    <row r="24" spans="2:8" ht="15" thickBot="1">
      <c r="B24" s="82" t="s">
        <v>132</v>
      </c>
      <c r="C24" s="81">
        <v>4000</v>
      </c>
      <c r="D24" s="80">
        <v>2000</v>
      </c>
    </row>
    <row r="26" spans="2:8">
      <c r="B26" t="s">
        <v>131</v>
      </c>
    </row>
    <row r="28" spans="2:8" s="78" customFormat="1" ht="28.8">
      <c r="B28" s="79" t="s">
        <v>130</v>
      </c>
      <c r="C28" s="79" t="s">
        <v>129</v>
      </c>
      <c r="D28" s="79" t="s">
        <v>128</v>
      </c>
      <c r="E28" s="79" t="s">
        <v>127</v>
      </c>
      <c r="F28" s="79" t="s">
        <v>126</v>
      </c>
      <c r="G28" s="79" t="s">
        <v>125</v>
      </c>
      <c r="H28" s="79" t="s">
        <v>124</v>
      </c>
    </row>
    <row r="29" spans="2:8">
      <c r="B29" t="s">
        <v>123</v>
      </c>
      <c r="C29" s="67">
        <f>C22</f>
        <v>1000</v>
      </c>
      <c r="D29" s="67">
        <f>$B$11</f>
        <v>445</v>
      </c>
      <c r="E29" s="67">
        <f>(C29-D29)*$B$13</f>
        <v>138.75</v>
      </c>
      <c r="F29" s="67">
        <f>D29+E29</f>
        <v>583.75</v>
      </c>
      <c r="G29" s="67">
        <f>C29-F29</f>
        <v>416.25</v>
      </c>
      <c r="H29" s="67">
        <f>G29*D22</f>
        <v>2081250</v>
      </c>
    </row>
    <row r="30" spans="2:8">
      <c r="B30" t="s">
        <v>122</v>
      </c>
      <c r="C30" s="67">
        <f>C23</f>
        <v>2000</v>
      </c>
      <c r="D30" s="67">
        <f>$B$11</f>
        <v>445</v>
      </c>
      <c r="E30" s="67">
        <f>(C30-D30)*$B$13</f>
        <v>388.75</v>
      </c>
      <c r="F30" s="67">
        <f>D30+E30</f>
        <v>833.75</v>
      </c>
      <c r="G30" s="67">
        <f>C30-F30</f>
        <v>1166.25</v>
      </c>
      <c r="H30" s="67">
        <f>G30*D23</f>
        <v>3498750</v>
      </c>
    </row>
    <row r="31" spans="2:8">
      <c r="B31" s="77" t="s">
        <v>121</v>
      </c>
      <c r="C31" s="76">
        <f>C24</f>
        <v>4000</v>
      </c>
      <c r="D31" s="76">
        <f>$B$11</f>
        <v>445</v>
      </c>
      <c r="E31" s="76">
        <f>(C31-D31)*$B$13</f>
        <v>888.75</v>
      </c>
      <c r="F31" s="76">
        <f>D31+E31</f>
        <v>1333.75</v>
      </c>
      <c r="G31" s="76">
        <f>C31-F31</f>
        <v>2666.25</v>
      </c>
      <c r="H31" s="76">
        <f>G31*D24</f>
        <v>5332500</v>
      </c>
    </row>
    <row r="32" spans="2:8">
      <c r="B32" s="5" t="s">
        <v>120</v>
      </c>
      <c r="C32" s="75"/>
      <c r="D32" s="5"/>
      <c r="E32" s="5"/>
      <c r="F32" s="5"/>
      <c r="G32" s="75">
        <f>SUMPRODUCT(G29:G31,D22:D24)/SUM(D22:D24)</f>
        <v>1091.25</v>
      </c>
      <c r="H32" s="75">
        <f>SUM(H29:H31)</f>
        <v>10912500</v>
      </c>
    </row>
    <row r="33" spans="1:12">
      <c r="C33" s="67"/>
      <c r="H33" s="67"/>
    </row>
    <row r="34" spans="1:12">
      <c r="B34" t="s">
        <v>119</v>
      </c>
    </row>
    <row r="40" spans="1:12" ht="15.6">
      <c r="A40" s="3" t="s">
        <v>118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6">
      <c r="A41" s="3" t="s">
        <v>79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3" spans="1:12">
      <c r="B43" s="5" t="s">
        <v>117</v>
      </c>
    </row>
    <row r="45" spans="1:12">
      <c r="B45" s="67">
        <f>H32</f>
        <v>10912500</v>
      </c>
      <c r="C45" s="14" t="s">
        <v>116</v>
      </c>
    </row>
    <row r="46" spans="1:12">
      <c r="B46" s="74">
        <f>SUM(D22:D24)</f>
        <v>10000</v>
      </c>
      <c r="C46" s="14" t="s">
        <v>115</v>
      </c>
    </row>
    <row r="47" spans="1:12">
      <c r="B47" s="74">
        <f>B46*12</f>
        <v>120000</v>
      </c>
      <c r="C47" s="14" t="s">
        <v>114</v>
      </c>
    </row>
    <row r="48" spans="1:12">
      <c r="B48" s="66">
        <f>B45/B47</f>
        <v>90.9375</v>
      </c>
      <c r="C48" s="14" t="s">
        <v>113</v>
      </c>
    </row>
    <row r="49" spans="2:3">
      <c r="B49" s="55">
        <f>B18</f>
        <v>0.85</v>
      </c>
      <c r="C49" s="14" t="s">
        <v>112</v>
      </c>
    </row>
    <row r="50" spans="2:3">
      <c r="B50" s="66">
        <f>B48/B49</f>
        <v>106.98529411764706</v>
      </c>
      <c r="C50" s="14" t="s">
        <v>111</v>
      </c>
    </row>
    <row r="51" spans="2:3">
      <c r="B51" s="66"/>
      <c r="C51" s="14"/>
    </row>
    <row r="52" spans="2:3">
      <c r="B52" s="73" t="s">
        <v>110</v>
      </c>
      <c r="C52" s="14"/>
    </row>
    <row r="54" spans="2:3">
      <c r="B54" s="66">
        <f>B50-B48</f>
        <v>16.047794117647058</v>
      </c>
      <c r="C54" s="14" t="s">
        <v>109</v>
      </c>
    </row>
    <row r="55" spans="2:3">
      <c r="B55" s="67">
        <f>B17</f>
        <v>20</v>
      </c>
      <c r="C55" s="14" t="s">
        <v>108</v>
      </c>
    </row>
    <row r="56" spans="2:3">
      <c r="B56" s="67">
        <v>115</v>
      </c>
      <c r="C56" s="14" t="s">
        <v>107</v>
      </c>
    </row>
    <row r="58" spans="2:3">
      <c r="B58" s="5" t="s">
        <v>106</v>
      </c>
    </row>
    <row r="60" spans="2:3">
      <c r="B60" s="72">
        <v>0.5</v>
      </c>
      <c r="C60" s="71" t="s">
        <v>105</v>
      </c>
    </row>
    <row r="61" spans="2:3">
      <c r="B61" s="72">
        <v>0.8</v>
      </c>
      <c r="C61" s="71" t="s">
        <v>104</v>
      </c>
    </row>
    <row r="63" spans="2:3">
      <c r="B63" s="55">
        <f>B56/B48-1</f>
        <v>0.26460481099656352</v>
      </c>
      <c r="C63" t="s">
        <v>103</v>
      </c>
    </row>
    <row r="65" spans="2:7">
      <c r="B65" s="66">
        <f>(1.05)*B48</f>
        <v>95.484375</v>
      </c>
      <c r="C65" t="s">
        <v>102</v>
      </c>
    </row>
    <row r="66" spans="2:7">
      <c r="B66" s="66">
        <f>B48*(1.1)</f>
        <v>100.03125000000001</v>
      </c>
      <c r="C66" t="s">
        <v>101</v>
      </c>
    </row>
    <row r="68" spans="2:7">
      <c r="B68" s="66">
        <f>B65-B48</f>
        <v>4.546875</v>
      </c>
      <c r="C68" t="s">
        <v>100</v>
      </c>
    </row>
    <row r="69" spans="2:7">
      <c r="B69" s="66">
        <f>B66-B65</f>
        <v>4.5468750000000142</v>
      </c>
      <c r="C69" t="s">
        <v>99</v>
      </c>
    </row>
    <row r="70" spans="2:7">
      <c r="B70" s="55">
        <v>0.5</v>
      </c>
      <c r="C70" t="s">
        <v>98</v>
      </c>
    </row>
    <row r="71" spans="2:7">
      <c r="B71" s="66">
        <f>B69*B70</f>
        <v>2.2734375000000071</v>
      </c>
      <c r="C71" t="s">
        <v>95</v>
      </c>
    </row>
    <row r="73" spans="2:7">
      <c r="B73" s="66">
        <f>B56-B66</f>
        <v>14.968749999999986</v>
      </c>
      <c r="C73" t="s">
        <v>97</v>
      </c>
    </row>
    <row r="74" spans="2:7">
      <c r="B74" s="55">
        <v>0.8</v>
      </c>
      <c r="C74" t="s">
        <v>96</v>
      </c>
    </row>
    <row r="75" spans="2:7">
      <c r="B75" s="66">
        <f>B73*B74</f>
        <v>11.974999999999989</v>
      </c>
      <c r="C75" t="s">
        <v>95</v>
      </c>
    </row>
    <row r="76" spans="2:7" ht="15" thickBot="1"/>
    <row r="77" spans="2:7" ht="15" thickTop="1">
      <c r="B77" s="70">
        <f>B75+B71</f>
        <v>14.248437499999996</v>
      </c>
      <c r="C77" s="69" t="s">
        <v>94</v>
      </c>
      <c r="D77" s="68"/>
      <c r="E77" s="68"/>
      <c r="F77" s="68"/>
      <c r="G77" s="68"/>
    </row>
    <row r="79" spans="2:7">
      <c r="B79" s="5" t="s">
        <v>93</v>
      </c>
    </row>
    <row r="81" spans="2:3">
      <c r="B81" s="66">
        <f>B50</f>
        <v>106.98529411764706</v>
      </c>
      <c r="C81" t="s">
        <v>91</v>
      </c>
    </row>
    <row r="82" spans="2:3">
      <c r="B82" s="67">
        <f>B56</f>
        <v>115</v>
      </c>
      <c r="C82" t="s">
        <v>90</v>
      </c>
    </row>
    <row r="83" spans="2:3">
      <c r="B83" s="67">
        <f>B55</f>
        <v>20</v>
      </c>
      <c r="C83" t="s">
        <v>89</v>
      </c>
    </row>
    <row r="84" spans="2:3">
      <c r="B84" s="67">
        <f>B82+B83</f>
        <v>135</v>
      </c>
      <c r="C84" t="s">
        <v>87</v>
      </c>
    </row>
    <row r="85" spans="2:3">
      <c r="B85" s="66">
        <f>B81-B84</f>
        <v>-28.014705882352942</v>
      </c>
      <c r="C85" t="s">
        <v>86</v>
      </c>
    </row>
    <row r="86" spans="2:3">
      <c r="B86" s="55">
        <f>B85/B81</f>
        <v>-0.2618556701030928</v>
      </c>
      <c r="C86" t="s">
        <v>85</v>
      </c>
    </row>
    <row r="88" spans="2:3">
      <c r="B88" s="5" t="s">
        <v>92</v>
      </c>
    </row>
    <row r="89" spans="2:3">
      <c r="B89" s="5"/>
    </row>
    <row r="90" spans="2:3">
      <c r="B90" s="66">
        <f>B81</f>
        <v>106.98529411764706</v>
      </c>
      <c r="C90" t="s">
        <v>91</v>
      </c>
    </row>
    <row r="91" spans="2:3">
      <c r="B91" s="67">
        <f>B82</f>
        <v>115</v>
      </c>
      <c r="C91" t="s">
        <v>90</v>
      </c>
    </row>
    <row r="92" spans="2:3">
      <c r="B92" s="67">
        <f>B83</f>
        <v>20</v>
      </c>
      <c r="C92" t="s">
        <v>89</v>
      </c>
    </row>
    <row r="93" spans="2:3">
      <c r="B93" s="66">
        <f>B77</f>
        <v>14.248437499999996</v>
      </c>
      <c r="C93" t="s">
        <v>88</v>
      </c>
    </row>
    <row r="94" spans="2:3">
      <c r="B94" s="66">
        <f>B91+B92-B93</f>
        <v>120.75156250000001</v>
      </c>
      <c r="C94" t="s">
        <v>87</v>
      </c>
    </row>
    <row r="95" spans="2:3">
      <c r="B95" s="66">
        <f>B90-B94</f>
        <v>-13.766268382352948</v>
      </c>
      <c r="C95" t="s">
        <v>86</v>
      </c>
    </row>
    <row r="96" spans="2:3">
      <c r="B96" s="55">
        <f>B95/B91</f>
        <v>-0.11970668158567781</v>
      </c>
      <c r="C96" t="s">
        <v>85</v>
      </c>
    </row>
    <row r="98" spans="2:3">
      <c r="B98" s="65">
        <f>B96-B86</f>
        <v>0.14214898851741498</v>
      </c>
      <c r="C98" s="5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4FA9-CED8-41E0-9E39-7FD5C590D06B}">
  <dimension ref="A1:L42"/>
  <sheetViews>
    <sheetView zoomScale="85" zoomScaleNormal="85" workbookViewId="0">
      <selection activeCell="B41" sqref="B41"/>
    </sheetView>
  </sheetViews>
  <sheetFormatPr defaultRowHeight="14.4"/>
  <cols>
    <col min="2" max="2" width="80.6640625" customWidth="1"/>
    <col min="3" max="3" width="23.5546875" customWidth="1"/>
    <col min="4" max="4" width="15.5546875" customWidth="1"/>
    <col min="5" max="5" width="10.33203125" bestFit="1" customWidth="1"/>
    <col min="6" max="6" width="10.5546875" bestFit="1" customWidth="1"/>
    <col min="7" max="7" width="15.6640625" bestFit="1" customWidth="1"/>
  </cols>
  <sheetData>
    <row r="1" spans="1:12" ht="22.8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2.8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81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3" t="s">
        <v>80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4" t="s">
        <v>79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" thickBot="1"/>
    <row r="10" spans="1:12">
      <c r="B10" s="64" t="s">
        <v>78</v>
      </c>
      <c r="C10" s="63"/>
    </row>
    <row r="11" spans="1:12">
      <c r="B11" s="62" t="s">
        <v>77</v>
      </c>
      <c r="C11" s="61" t="s">
        <v>76</v>
      </c>
    </row>
    <row r="12" spans="1:12">
      <c r="B12" s="59" t="s">
        <v>75</v>
      </c>
      <c r="C12" s="60">
        <v>1200000</v>
      </c>
    </row>
    <row r="13" spans="1:12">
      <c r="B13" s="59" t="s">
        <v>74</v>
      </c>
      <c r="C13" s="58">
        <v>0.85</v>
      </c>
    </row>
    <row r="14" spans="1:12">
      <c r="B14" s="59" t="s">
        <v>73</v>
      </c>
      <c r="C14" s="58">
        <v>0.8</v>
      </c>
    </row>
    <row r="15" spans="1:12" ht="15" thickBot="1">
      <c r="B15" s="57" t="s">
        <v>72</v>
      </c>
      <c r="C15" s="56">
        <v>0.86</v>
      </c>
    </row>
    <row r="16" spans="1:12">
      <c r="B16" s="54"/>
      <c r="C16" s="55"/>
    </row>
    <row r="17" spans="2:6">
      <c r="B17" s="54"/>
      <c r="C17" s="55"/>
    </row>
    <row r="18" spans="2:6">
      <c r="C18" s="54"/>
    </row>
    <row r="19" spans="2:6">
      <c r="C19" s="53" t="s">
        <v>71</v>
      </c>
    </row>
    <row r="20" spans="2:6">
      <c r="C20" s="54"/>
    </row>
    <row r="21" spans="2:6">
      <c r="C21" s="54" t="s">
        <v>70</v>
      </c>
      <c r="D21" s="51">
        <f>C12*3</f>
        <v>3600000</v>
      </c>
    </row>
    <row r="22" spans="2:6">
      <c r="C22" s="54"/>
    </row>
    <row r="23" spans="2:6">
      <c r="C23" s="54"/>
      <c r="D23" t="s">
        <v>69</v>
      </c>
      <c r="E23" t="s">
        <v>68</v>
      </c>
      <c r="F23" t="s">
        <v>67</v>
      </c>
    </row>
    <row r="24" spans="2:6">
      <c r="C24" s="54" t="s">
        <v>62</v>
      </c>
      <c r="D24" s="51">
        <f>$D$21</f>
        <v>3600000</v>
      </c>
      <c r="E24" s="55">
        <f>C14</f>
        <v>0.8</v>
      </c>
      <c r="F24" s="49">
        <f>MAX(0,($C$13-E24)*D24)</f>
        <v>179999.99999999977</v>
      </c>
    </row>
    <row r="25" spans="2:6">
      <c r="C25" s="54" t="s">
        <v>61</v>
      </c>
      <c r="D25" s="51">
        <f>$D$21</f>
        <v>3600000</v>
      </c>
      <c r="E25" s="55">
        <f>$C$15</f>
        <v>0.86</v>
      </c>
      <c r="F25" s="49">
        <f>MAX(0,($C$13-E25)*D25+F24)</f>
        <v>143999.99999999974</v>
      </c>
    </row>
    <row r="26" spans="2:6">
      <c r="C26" s="54" t="s">
        <v>60</v>
      </c>
      <c r="D26" s="51">
        <f>$D$21</f>
        <v>3600000</v>
      </c>
      <c r="E26" s="55">
        <f>$C$15</f>
        <v>0.86</v>
      </c>
      <c r="F26" s="49">
        <f>MAX(0,($C$13-E26)*D26+F25)</f>
        <v>107999.99999999971</v>
      </c>
    </row>
    <row r="27" spans="2:6">
      <c r="C27" s="54" t="s">
        <v>59</v>
      </c>
      <c r="D27" s="51">
        <f>$D$21</f>
        <v>3600000</v>
      </c>
      <c r="E27" s="55">
        <f>$C$15</f>
        <v>0.86</v>
      </c>
      <c r="F27" s="49">
        <f>MAX(0,($C$13-E27)*D27+F26)</f>
        <v>71999.99999999968</v>
      </c>
    </row>
    <row r="28" spans="2:6">
      <c r="C28" s="54"/>
    </row>
    <row r="29" spans="2:6">
      <c r="C29" s="54"/>
    </row>
    <row r="30" spans="2:6">
      <c r="C30" s="54"/>
    </row>
    <row r="31" spans="2:6">
      <c r="C31" s="53" t="s">
        <v>66</v>
      </c>
    </row>
    <row r="33" spans="3:4">
      <c r="C33" t="s">
        <v>65</v>
      </c>
      <c r="D33" s="52">
        <f>0.25*C14+0.75*C15</f>
        <v>0.84499999999999997</v>
      </c>
    </row>
    <row r="35" spans="3:4">
      <c r="C35" t="s">
        <v>64</v>
      </c>
      <c r="D35" s="51">
        <f>C12*12</f>
        <v>14400000</v>
      </c>
    </row>
    <row r="37" spans="3:4">
      <c r="C37" t="s">
        <v>63</v>
      </c>
      <c r="D37" s="50">
        <f>(C13-D33)*D35</f>
        <v>72000.000000000058</v>
      </c>
    </row>
    <row r="39" spans="3:4">
      <c r="C39" t="s">
        <v>62</v>
      </c>
      <c r="D39" s="49">
        <f>$D$37*0.25</f>
        <v>18000.000000000015</v>
      </c>
    </row>
    <row r="40" spans="3:4">
      <c r="C40" t="s">
        <v>61</v>
      </c>
      <c r="D40" s="49">
        <f>$D$37*0.5</f>
        <v>36000.000000000029</v>
      </c>
    </row>
    <row r="41" spans="3:4">
      <c r="C41" t="s">
        <v>60</v>
      </c>
      <c r="D41" s="49">
        <f>$D$37*0.75</f>
        <v>54000.000000000044</v>
      </c>
    </row>
    <row r="42" spans="3:4">
      <c r="C42" t="s">
        <v>59</v>
      </c>
      <c r="D42" s="49">
        <f>D37</f>
        <v>72000.000000000058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EDAFB-339C-42AC-A6A7-FFF2262607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EDB1F4-00EB-4648-9154-9C62C16D088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6a415e0-cbd2-494f-bd0b-9ec9526163e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214738-DCF5-4485-BC66-8DF20D050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a415e0-cbd2-494f-bd0b-9ec952616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Solution for Q1</vt:lpstr>
      <vt:lpstr>Solution for Q2 (b)(i)</vt:lpstr>
      <vt:lpstr>Q6(c), (d)</vt:lpstr>
      <vt:lpstr>4(c)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Lucchese</dc:creator>
  <cp:lastModifiedBy>Mark Dulceak</cp:lastModifiedBy>
  <dcterms:created xsi:type="dcterms:W3CDTF">2022-08-14T16:03:15Z</dcterms:created>
  <dcterms:modified xsi:type="dcterms:W3CDTF">2026-07-16T21:20:54Z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0x010100A13D16CE4023BB4BB4110DFC2802C897</vt:lpwstr>
  </property>
</Properties>
</file>