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ILALAM/"/>
    </mc:Choice>
  </mc:AlternateContent>
  <xr:revisionPtr revIDLastSave="1" documentId="8_{FD0A7A15-5881-49B2-AF0C-951534C1C2AD}" xr6:coauthVersionLast="47" xr6:coauthVersionMax="47" xr10:uidLastSave="{2DCB2EBA-E3F2-4BA8-AC7E-D53B4D774417}"/>
  <bookViews>
    <workbookView xWindow="-96" yWindow="0" windowWidth="11712" windowHeight="12336" activeTab="1" xr2:uid="{8293B5E5-E98A-4EDF-A115-DB4B05B0594C}"/>
  </bookViews>
  <sheets>
    <sheet name="Q5 Calc" sheetId="1" r:id="rId1"/>
    <sheet name="Q6(c)" sheetId="2" r:id="rId2"/>
  </sheets>
  <externalReferences>
    <externalReference r:id="rId3"/>
  </externalReferences>
  <definedNames>
    <definedName name="CognitiveLevels">'[1]syllabus list'!$B$73:$B$76</definedName>
    <definedName name="CTE0">#REF!</definedName>
    <definedName name="GMABRN_ManyMonte">#REF!</definedName>
    <definedName name="GMABRN_MonteOut">#REF!</definedName>
    <definedName name="GMABRN_Nscen">#REF!</definedName>
    <definedName name="GMABRN_seed">#REF!</definedName>
    <definedName name="GMABRN_VarRed">#REF!</definedName>
    <definedName name="LOutcomeList">'[1]syllabus list'!$A$73:$A$77</definedName>
    <definedName name="Output_GMABRN">#REF!</definedName>
    <definedName name="Q_sources">[1]Q1!$C$9:$C$16</definedName>
    <definedName name="rand_GMABRN">#REF!</definedName>
    <definedName name="SyllabusListing">'[1]syllabus list'!$B$4:$B$71</definedName>
    <definedName name="Year">[1]instructions!$E$2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43" i="2"/>
  <c r="C43" i="2"/>
  <c r="D43" i="2"/>
  <c r="B52" i="2"/>
  <c r="B50" i="2" s="1"/>
  <c r="C50" i="2" l="1"/>
  <c r="D50" i="2"/>
  <c r="F22" i="1"/>
  <c r="F21" i="1"/>
  <c r="F20" i="1"/>
  <c r="F19" i="1"/>
  <c r="F18" i="1"/>
  <c r="H18" i="1" s="1"/>
  <c r="F17" i="1"/>
  <c r="H17" i="1" s="1"/>
  <c r="F16" i="1"/>
  <c r="F15" i="1"/>
  <c r="F14" i="1"/>
  <c r="G13" i="1" s="1"/>
  <c r="F13" i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F9" i="1" l="1"/>
  <c r="H20" i="1"/>
  <c r="H22" i="1"/>
  <c r="H19" i="1"/>
  <c r="H16" i="1"/>
  <c r="H13" i="1"/>
  <c r="H24" i="1" s="1"/>
  <c r="H25" i="1" s="1"/>
  <c r="H15" i="1"/>
  <c r="H21" i="1"/>
  <c r="H14" i="1"/>
</calcChain>
</file>

<file path=xl/sharedStrings.xml><?xml version="1.0" encoding="utf-8"?>
<sst xmlns="http://schemas.openxmlformats.org/spreadsheetml/2006/main" count="64" uniqueCount="55">
  <si>
    <t>(e)</t>
  </si>
  <si>
    <t>Market Value of Portfolio:</t>
  </si>
  <si>
    <t>Any portfolio</t>
  </si>
  <si>
    <t>Term (Years)</t>
  </si>
  <si>
    <t>Duration</t>
  </si>
  <si>
    <t>Weight of Key Rate</t>
  </si>
  <si>
    <t>Investment</t>
  </si>
  <si>
    <t>Cash position:</t>
  </si>
  <si>
    <t>(f)</t>
  </si>
  <si>
    <t>Period</t>
  </si>
  <si>
    <t xml:space="preserve">Asset Portfolio </t>
  </si>
  <si>
    <t xml:space="preserve">Benchmark </t>
  </si>
  <si>
    <t>Return (%)</t>
  </si>
  <si>
    <t>Active Return</t>
  </si>
  <si>
    <t>Avg. AR</t>
  </si>
  <si>
    <t>(AR - Avg. AR)^2</t>
  </si>
  <si>
    <t>Sum of Squared Deviations</t>
  </si>
  <si>
    <t>Tracking Risk</t>
  </si>
  <si>
    <t>Portfolio B has a better Utility and is safety-first optimal. Therefore, to support the product feature, this is the portfolio recommended.</t>
  </si>
  <si>
    <t>(iii)</t>
  </si>
  <si>
    <t>Shortfall Risk</t>
  </si>
  <si>
    <t>SF Ratio</t>
  </si>
  <si>
    <t>Fund C</t>
  </si>
  <si>
    <t>Fund B</t>
  </si>
  <si>
    <t>Fund A</t>
  </si>
  <si>
    <t>SFRatio = (E(Rp)-RL)/StdDev</t>
  </si>
  <si>
    <t>(ii)</t>
  </si>
  <si>
    <t>Utility</t>
  </si>
  <si>
    <t>Utility = E(Rm) - 0.005Ra*Var</t>
  </si>
  <si>
    <t>(i)</t>
  </si>
  <si>
    <t>Risk Aversion Factor</t>
  </si>
  <si>
    <t>Account Value Bonus ($)</t>
  </si>
  <si>
    <t>Account Value Bonus (%)</t>
  </si>
  <si>
    <t>Initial Capital</t>
  </si>
  <si>
    <t>Face Amount</t>
  </si>
  <si>
    <t>Risk Aversion</t>
  </si>
  <si>
    <t>Standard Deviation of Return</t>
  </si>
  <si>
    <t>Expected Return</t>
  </si>
  <si>
    <t>persistency bonus feature.  Justify your response.</t>
  </si>
  <si>
    <t>(iii) Recommend which portfolio the ALM team should use to support the</t>
  </si>
  <si>
    <t>(ii) Calculate Roy’s safety-first criterion for each portfolio.  Show all work.</t>
  </si>
  <si>
    <t>all work.</t>
  </si>
  <si>
    <t xml:space="preserve">(i) Calculate the utility for each portoflio to support the persistency bonus.  Show </t>
  </si>
  <si>
    <t>Assume there are no lapses in the first 3 years</t>
  </si>
  <si>
    <t>The Risk Aversion factor is 6</t>
  </si>
  <si>
    <t>Initial capital is 12,000,000</t>
  </si>
  <si>
    <t>Expected face amount to be sold is 10,000,000</t>
  </si>
  <si>
    <t>You are given the following information:</t>
  </si>
  <si>
    <t>Portfolio C</t>
  </si>
  <si>
    <t>Portfolio B</t>
  </si>
  <si>
    <t>Portfolio A</t>
  </si>
  <si>
    <t>help support this new feature:</t>
  </si>
  <si>
    <t xml:space="preserve">the policyholder persists for 3 years.  The ALM team has presented three portfolios to </t>
  </si>
  <si>
    <t xml:space="preserve">You a considering a relaunch of the UL product including a 5% account value bonus if </t>
  </si>
  <si>
    <t xml:space="preserve">Question 6(c)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</si>
</sst>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0.000%"/>
    <numFmt numFmtId="167" formatCode="0.00000%"/>
    <numFmt numFmtId="168" formatCode="_(* #,##0.000_);_(* \(#,##0.000\);_(* &quot;-&quot;??_);_(@_)"/>
    <numFmt numFmtId="169" formatCode="0.0000%"/>
    <numFmt numFmtId="170" formatCode="_(* #,##0.0000_);_(* \(#,##0.0000\);_(* &quot;-&quot;??_);_(@_)"/>
  </numFmts>
  <fonts count="12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164" fontId="3" fillId="0" borderId="0" xfId="2" applyNumberFormat="1" applyFont="1"/>
    <xf numFmtId="0" fontId="5" fillId="0" borderId="0" xfId="1" applyFont="1"/>
    <xf numFmtId="0" fontId="6" fillId="0" borderId="0" xfId="1" applyFont="1"/>
    <xf numFmtId="2" fontId="3" fillId="0" borderId="0" xfId="1" applyNumberFormat="1" applyFont="1"/>
    <xf numFmtId="10" fontId="7" fillId="0" borderId="0" xfId="1" applyNumberFormat="1" applyFont="1"/>
    <xf numFmtId="44" fontId="7" fillId="2" borderId="0" xfId="2" applyFont="1" applyFill="1"/>
    <xf numFmtId="164" fontId="7" fillId="2" borderId="0" xfId="2" applyNumberFormat="1" applyFont="1" applyFill="1"/>
    <xf numFmtId="43" fontId="0" fillId="0" borderId="0" xfId="3" applyFont="1"/>
    <xf numFmtId="0" fontId="7" fillId="0" borderId="0" xfId="1" applyFont="1"/>
    <xf numFmtId="44" fontId="7" fillId="2" borderId="0" xfId="1" applyNumberFormat="1" applyFont="1" applyFill="1"/>
    <xf numFmtId="164" fontId="7" fillId="2" borderId="0" xfId="1" applyNumberFormat="1" applyFont="1" applyFill="1"/>
    <xf numFmtId="10" fontId="2" fillId="0" borderId="0" xfId="1" applyNumberFormat="1"/>
    <xf numFmtId="0" fontId="2" fillId="0" borderId="0" xfId="1" applyAlignment="1">
      <alignment horizontal="right"/>
    </xf>
    <xf numFmtId="165" fontId="2" fillId="0" borderId="0" xfId="1" applyNumberFormat="1"/>
    <xf numFmtId="166" fontId="0" fillId="0" borderId="0" xfId="4" applyNumberFormat="1" applyFont="1"/>
    <xf numFmtId="10" fontId="7" fillId="2" borderId="0" xfId="4" applyNumberFormat="1" applyFont="1" applyFill="1"/>
    <xf numFmtId="167" fontId="7" fillId="2" borderId="0" xfId="4" applyNumberFormat="1" applyFont="1" applyFill="1"/>
    <xf numFmtId="168" fontId="0" fillId="0" borderId="0" xfId="3" applyNumberFormat="1" applyFont="1"/>
    <xf numFmtId="43" fontId="2" fillId="0" borderId="0" xfId="1" applyNumberFormat="1"/>
    <xf numFmtId="168" fontId="2" fillId="0" borderId="0" xfId="1" applyNumberFormat="1"/>
    <xf numFmtId="169" fontId="0" fillId="0" borderId="0" xfId="4" applyNumberFormat="1" applyFont="1"/>
    <xf numFmtId="0" fontId="8" fillId="0" borderId="0" xfId="5" applyFont="1"/>
    <xf numFmtId="0" fontId="9" fillId="0" borderId="0" xfId="5" applyFont="1"/>
    <xf numFmtId="0" fontId="9" fillId="3" borderId="0" xfId="5" applyFont="1" applyFill="1"/>
    <xf numFmtId="0" fontId="9" fillId="0" borderId="0" xfId="5" quotePrefix="1" applyFont="1"/>
    <xf numFmtId="170" fontId="9" fillId="0" borderId="0" xfId="6" applyNumberFormat="1" applyFont="1"/>
    <xf numFmtId="10" fontId="9" fillId="3" borderId="1" xfId="7" applyNumberFormat="1" applyFont="1" applyFill="1" applyBorder="1"/>
    <xf numFmtId="0" fontId="9" fillId="0" borderId="1" xfId="7" applyFont="1" applyBorder="1"/>
    <xf numFmtId="0" fontId="9" fillId="0" borderId="0" xfId="7" applyFont="1"/>
    <xf numFmtId="43" fontId="2" fillId="0" borderId="0" xfId="8" applyFont="1"/>
    <xf numFmtId="9" fontId="9" fillId="0" borderId="0" xfId="7" applyNumberFormat="1" applyFont="1"/>
    <xf numFmtId="0" fontId="9" fillId="0" borderId="1" xfId="7" applyFont="1" applyBorder="1" applyAlignment="1">
      <alignment horizontal="center"/>
    </xf>
    <xf numFmtId="9" fontId="9" fillId="0" borderId="1" xfId="7" applyNumberFormat="1" applyFont="1" applyBorder="1"/>
    <xf numFmtId="0" fontId="8" fillId="4" borderId="0" xfId="5" applyFont="1" applyFill="1"/>
    <xf numFmtId="0" fontId="10" fillId="4" borderId="0" xfId="5" applyFont="1" applyFill="1" applyAlignment="1">
      <alignment horizontal="left" indent="4"/>
    </xf>
    <xf numFmtId="0" fontId="10" fillId="4" borderId="0" xfId="5" applyFont="1" applyFill="1"/>
    <xf numFmtId="0" fontId="10" fillId="4" borderId="0" xfId="5" applyFont="1" applyFill="1" applyAlignment="1">
      <alignment horizontal="left" indent="3"/>
    </xf>
    <xf numFmtId="0" fontId="8" fillId="4" borderId="0" xfId="5" applyFont="1" applyFill="1" applyAlignment="1">
      <alignment horizontal="left" vertical="center" indent="4"/>
    </xf>
    <xf numFmtId="0" fontId="8" fillId="4" borderId="0" xfId="5" applyFont="1" applyFill="1" applyAlignment="1">
      <alignment horizontal="left" vertical="center"/>
    </xf>
    <xf numFmtId="9" fontId="11" fillId="4" borderId="1" xfId="5" applyNumberFormat="1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left" vertical="center"/>
    </xf>
    <xf numFmtId="0" fontId="11" fillId="4" borderId="1" xfId="5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left" vertical="center" indent="6"/>
    </xf>
  </cellXfs>
  <cellStyles count="9">
    <cellStyle name="Comma 11 2 2" xfId="8" xr:uid="{B36A5DE6-2B93-4123-AA1C-79355A0BC5F4}"/>
    <cellStyle name="Comma 2" xfId="6" xr:uid="{9C056E70-E3CC-4BB6-A2C6-6FE1B5138A63}"/>
    <cellStyle name="Comma 3 2" xfId="3" xr:uid="{5AB260F5-A0D5-4A80-8205-30F61A942513}"/>
    <cellStyle name="Currency 2 2" xfId="2" xr:uid="{88B6414A-CA0B-4ACF-8FBE-70ABA6E419A3}"/>
    <cellStyle name="Normal" xfId="0" builtinId="0"/>
    <cellStyle name="Normal 2" xfId="5" xr:uid="{D412D060-2031-4B1E-BE92-9F59300E49AF}"/>
    <cellStyle name="Normal 2 2" xfId="1" xr:uid="{24BE4B55-7D7B-40AF-99D0-45C50E8736DA}"/>
    <cellStyle name="Normal 7 2 2" xfId="7" xr:uid="{A78471BA-42E3-46D3-8F1C-80D4C8EC2574}"/>
    <cellStyle name="Percent 3 2" xfId="4" xr:uid="{D1F9083A-4FD4-42BE-B89C-57BEAD7CA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esktop\Exam%20LAM%20Spring%202025\ILA%20LAM%20Spring24%20Rubric%20(FINAL).xlsx" TargetMode="External"/><Relationship Id="rId1" Type="http://schemas.openxmlformats.org/officeDocument/2006/relationships/externalLinkPath" Target="file:///Z:\Desktop\Exam%20LAM%20Spring%202025\ILA%20LAM%20Spring24%20Rubric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yllabus list"/>
      <sheetName val="LO"/>
      <sheetName val="Q1"/>
      <sheetName val="Q1 Calc"/>
      <sheetName val="Q2"/>
      <sheetName val="Q2 Calc"/>
      <sheetName val="Q3"/>
      <sheetName val="Q3 Calc"/>
      <sheetName val="Q4"/>
      <sheetName val="Q4 Calc"/>
      <sheetName val="Q5"/>
      <sheetName val="Q5 Calc"/>
      <sheetName val="Q6"/>
      <sheetName val="Q6 Calc"/>
    </sheetNames>
    <sheetDataSet>
      <sheetData sheetId="0">
        <row r="2">
          <cell r="E2">
            <v>2024</v>
          </cell>
        </row>
      </sheetData>
      <sheetData sheetId="1">
        <row r="4">
          <cell r="B4" t="str">
            <v>Handbook of Fixed Income Securities, Fabozzi, Frank J., 9th Edition, 2021 - Ch. 49: Introduction to Multifactor Risk Models in Fixed Income and Their Applications</v>
          </cell>
        </row>
        <row r="5">
          <cell r="B5" t="str">
            <v>LAM-135-19: Stochastic Modeling, Theory and Reality from and Actuarial Perspective, sections I.A, I.B-I.B.3.a, I.B.4 &amp; I.D-I.D.3</v>
          </cell>
        </row>
        <row r="6">
          <cell r="B6" t="str">
            <v xml:space="preserve">LAM-137-19: Multi-state Transition Models with Actuarial Application, sections 1 &amp; 2 </v>
          </cell>
        </row>
        <row r="7">
          <cell r="B7" t="str">
            <v>LAM-138-19: A Practitioner's Guide to Generalized Linear Models, 1.1-1.108, 1.118-1.130 &amp; 3.1-3.14</v>
          </cell>
        </row>
        <row r="8">
          <cell r="B8" t="str">
            <v>LAM-141-19: Case Study: LTC Insurance First Principles Modeling</v>
          </cell>
        </row>
        <row r="9">
          <cell r="B9" t="str">
            <v>LAM-142-19: Case Study: LTC Insurance First Principles Modeling: Mortality Assumptions</v>
          </cell>
        </row>
        <row r="10">
          <cell r="B10" t="str">
            <v>LAM-143-19: Case Study: LTC Insurance First Principles Modeling: Lapse Assumptions</v>
          </cell>
        </row>
        <row r="11">
          <cell r="B11" t="str">
            <v>Stochastic Modeling is on the Rise, Product Matters, Nov 2016</v>
          </cell>
        </row>
        <row r="12">
          <cell r="B12" t="str">
            <v>Stochastic Analysis of Long-Term Multiple-Decrement Contracts, Actuarial Practice Forum, Jul 2008 (excluding Attachments)</v>
          </cell>
        </row>
        <row r="13">
          <cell r="B13" t="str">
            <v>Beware of Stochastic Model Risk!, Risk &amp; Rewards, Aug 2019</v>
          </cell>
        </row>
        <row r="14">
          <cell r="B14" t="str">
            <v>LAM-132-19: Cluster Analysis: A Spatial Approach to Actuarial Modeling</v>
          </cell>
        </row>
        <row r="15">
          <cell r="B15" t="str">
            <v>LAM-135-19: Stochastic Modeling, Theory and Reality from and Actuarial Perspective, section II.B.I</v>
          </cell>
        </row>
        <row r="16">
          <cell r="B16" t="str">
            <v>LAM-149-21: Application of Professional Judgement by Actuaries, 2020</v>
          </cell>
        </row>
        <row r="17">
          <cell r="B17" t="str">
            <v>LAM-157-F23: Reflection of Inflation, Interest Rates, Stock Market Volatility, and Potential Recession on Life Insurance Business, American Academy of Actuaries, 2022</v>
          </cell>
        </row>
        <row r="18">
          <cell r="B18" t="str">
            <v>Standards of Practice, Canadian Institute of Actuaries Actuarial Standards Board, 1440-1490</v>
          </cell>
        </row>
        <row r="19">
          <cell r="B19" t="str">
            <v>ASOP 56: Modeling, sections 3 &amp; 4</v>
          </cell>
        </row>
        <row r="20">
          <cell r="B20" t="str">
            <v>Model Efficiency Study Results, Nov 2011</v>
          </cell>
        </row>
        <row r="21">
          <cell r="B21" t="str">
            <v>CIA Educational Note: Use of Models, Jan 2017</v>
          </cell>
        </row>
        <row r="22">
          <cell r="B22" t="str">
            <v>Data Visualization for Model Controls, Financial Reporter, Mar 2017</v>
          </cell>
        </row>
        <row r="23">
          <cell r="B23" t="str">
            <v>Actuarial Modeling Systems: How Open We WANT Them to be vs. How Closed We NEED Them to be, The Modeling Platform, Nov 2017</v>
          </cell>
        </row>
        <row r="24">
          <cell r="B24" t="str">
            <v>Model Risk Management, American Academy of Actuaries, May 2019</v>
          </cell>
        </row>
        <row r="25">
          <cell r="B25" t="str">
            <v>The Importance of Centralization of Actuarial Modeling Functions, Part 1: Focus on Modularization and Reuse, The Modeling Platform, Nov 2019</v>
          </cell>
        </row>
        <row r="26">
          <cell r="B26" t="str">
            <v>The Importance of Centralization of Actuarial Modeling Functions, Part 2: DevOps – The Path to Actuarial Modernization and Consolidation, The Modeling Platform, Apr 2020</v>
          </cell>
        </row>
        <row r="27">
          <cell r="B27" t="str">
            <v>Assumption Governance, The Actuary, Jan 2021</v>
          </cell>
        </row>
        <row r="28">
          <cell r="B28" t="str">
            <v>“Raising the Bar” on Model Validation, SOA, Aug 2020</v>
          </cell>
        </row>
        <row r="29">
          <cell r="B29" t="str">
            <v>Reviewing, Validating and Auditing Actuarial Models, Valuation Actuary Symposium, Aug 2015</v>
          </cell>
        </row>
        <row r="30">
          <cell r="B30" t="str">
            <v>LAM-117-14: Key Rate Durations: Measures of Interest Rate Risk</v>
          </cell>
        </row>
        <row r="31">
          <cell r="B31" t="str">
            <v xml:space="preserve">LAM-118-14: Revisiting the Role of Insurance Company ALM w/in a RM Framework </v>
          </cell>
        </row>
        <row r="32">
          <cell r="B32" t="str">
            <v>LAM-130-15: Diversification: Consideration on Modelling Aspects &amp; Related Fungibility and Transferability, CRO, Oct 2013, pp. 1-18</v>
          </cell>
        </row>
        <row r="33">
          <cell r="B33" t="str">
            <v xml:space="preserve">LAM-131-19: Ch. 22 of Life Insurance Accounting, Asset/Liability Management </v>
          </cell>
        </row>
        <row r="34">
          <cell r="B34" t="str">
            <v>LAM-140-19: Asset Adequacy Analysis Practice Note, 2017, questions: 3, 5, 10-16, 18-20, 27, 29-31, 39, 42-60, 65-68, 71-82, 85 &amp; 89</v>
          </cell>
        </row>
        <row r="35">
          <cell r="B35" t="str">
            <v>LAM-146-19: Ch. 16 of ALM Management of Financial Institutions, Tilman, 2003</v>
          </cell>
        </row>
        <row r="36">
          <cell r="B36" t="str">
            <v>LAM-147-19: Ch 2 of ALM Management of Financial Institutions, Tilman, 2003</v>
          </cell>
        </row>
        <row r="37">
          <cell r="B37" t="str">
            <v>Investment Guarantees, Hardy, Mary, 2003 - Ch. 1: Investment Guarantees</v>
          </cell>
        </row>
        <row r="38">
          <cell r="B38" t="str">
            <v>Investment Guarantees, Hardy, Mary, 2003 - Ch. 2: Modeling Long-Term Stock Returns</v>
          </cell>
        </row>
        <row r="39">
          <cell r="B39" t="str">
            <v xml:space="preserve">Investment Guarantees, Hardy, Mary, 2003 - Ch. 6: Modeling the Guarantee Liability </v>
          </cell>
        </row>
        <row r="40">
          <cell r="B40" t="str">
            <v>Investment Guarantees, Hardy, Mary, 2003 - Ch. 7: A Review of Option Pricing Theory (pp. 115-125)</v>
          </cell>
        </row>
        <row r="41">
          <cell r="B41" t="str">
            <v>Investment Guarantees, Hardy, Mary, 2003 - Ch. 8: Dynamic Hedging for Separate Account Guarantees (pp. 133-143)</v>
          </cell>
        </row>
        <row r="42">
          <cell r="B42" t="str">
            <v>Investment Guarantees, Hardy, Mary, 2003 - Ch. 12: Guaranteed Annuity Options</v>
          </cell>
        </row>
        <row r="43">
          <cell r="B43" t="str">
            <v>Investment Guarantees, Hardy, Mary, 2003 - Ch. 13: Equity-Indexed Annuities</v>
          </cell>
        </row>
        <row r="44">
          <cell r="B44" t="str">
            <v>LAM-139-19: Simulation of a Guaranteed Minimum Annuity Benefit, Freedman, 2019; Excel Model - Stochastic Simulation of a GMAB Option (Accompanies Simulation of a GMAB)</v>
          </cell>
        </row>
        <row r="45">
          <cell r="B45" t="str">
            <v>LAM-148-19: Introduction to Economic Scenario Generators - Selecting and Specifying ESGs</v>
          </cell>
        </row>
        <row r="46">
          <cell r="B46" t="str">
            <v>Economic Scenario Generators: A Practical Guide, 2016, Ch. 1, 2, 4.1, 5, 6, 9, 10, 11.1 &amp; 11.3</v>
          </cell>
        </row>
        <row r="47">
          <cell r="B47" t="str">
            <v>Managing Investment Portfolios, Maginn, John L. and Tuttle, Donald L., 3rd Edition, 2007 - Ch. 3: Managing Institutional Investor Portfolios (section 4.1)</v>
          </cell>
        </row>
        <row r="48">
          <cell r="B48" t="str">
            <v>Managing Investment Portfolios, Maginn, John L. and Tuttle, Donald L., 3rd Edition, 2007 - Ch. 5: Asset Allocation (sections 2-4)</v>
          </cell>
        </row>
        <row r="49">
          <cell r="B49" t="str">
            <v>Managing Investment Portfolios, Maginn, John L. and Tuttle, Donald L., 3rd Edition, 2007 - Ch. 6: Fixed-Income Portfolio Management (sections 1-5)</v>
          </cell>
        </row>
        <row r="50">
          <cell r="B50" t="str">
            <v>Managing Investment Portfolios, Maginn, John L. and Tuttle, Donald L., 3rd Edition, 2007 - Ch. 8: Alternative Investments Portfolio Management (section 3)</v>
          </cell>
        </row>
        <row r="51">
          <cell r="B51" t="str">
            <v>Managing Investment Portfolios, Maginn, John L. and Tuttle, Donald L., 3rd Edition, 2007 - Ch.12: Evaluating Portfolio Performance (section 4)</v>
          </cell>
        </row>
        <row r="52">
          <cell r="B52" t="str">
            <v>Handbook of Fixed Income Securities, Fabozzi, Frank J., 9th Edition, 2021 - Ch. 4: Bond Pricing, Yield Measures and Total Return (pp. 76-94)</v>
          </cell>
        </row>
        <row r="53">
          <cell r="B53" t="str">
            <v>Handbook of Fixed Income Securities, Fabozzi, Frank J., 9th Edition, 2021 - Ch. 7: U.S. Treasury Securities (pp. 171-184)</v>
          </cell>
        </row>
        <row r="54">
          <cell r="B54" t="str">
            <v>Handbook of Fixed Income Securities, Fabozzi, Frank J., 9th Edition, 2021 - Ch. 8: Agency Debt Securities (pp. 185-196)</v>
          </cell>
        </row>
        <row r="55">
          <cell r="B55" t="str">
            <v>Handbook of Fixed Income Securities, Fabozzi, Frank J., 9th Edition, 2021 - Ch. 9: Municipal Bonds (pp. 201-206 &amp; 209-221)</v>
          </cell>
        </row>
        <row r="56">
          <cell r="B56" t="str">
            <v>Handbook of Fixed Income Securities, Fabozzi, Frank J., 9th Edition, 2021 - Ch. 10: Corporate Bonds (pp. 235-262, excluding exhibits 10-1 &amp; 10-2)</v>
          </cell>
        </row>
        <row r="57">
          <cell r="B57" t="str">
            <v>Handbook of Fixed Income Securities, Fabozzi, Frank J., 9th Edition, 2021 - Ch. 13: Commercial Paper (pp. 301-310)</v>
          </cell>
        </row>
        <row r="58">
          <cell r="B58" t="str">
            <v>Handbook of Fixed Income Securities, Fabozzi, Frank J., 9th Edition, 2021 - Ch. 14: Floating-Rate Securities</v>
          </cell>
        </row>
        <row r="59">
          <cell r="B59" t="str">
            <v>Handbook of Fixed Income Securities, Fabozzi, Frank J., 9th Edition, 2021 - Ch. 21: An Overview of Mortgages and the Mortgage Market</v>
          </cell>
        </row>
        <row r="60">
          <cell r="B60" t="str">
            <v>Handbook of Fixed Income Securities, Fabozzi, Frank J., 9th Edition, 2021 - Ch. 22: Agency Mortgage Passthrough Securities</v>
          </cell>
        </row>
        <row r="61">
          <cell r="B61" t="str">
            <v>Handbook of Fixed Income Securities, Fabozzi, Frank J., 9th Edition, 2021 - Ch. 23: Agency Collateralized Mortgage Obligations (pp. 499-508 &amp; 520-528)</v>
          </cell>
        </row>
        <row r="62">
          <cell r="B62" t="str">
            <v>Handbook of Fixed Income Securities, Fabozzi, Frank J., 9th Edition, 2021 - Ch. 30: Collateralized Loan Obligations</v>
          </cell>
        </row>
        <row r="63">
          <cell r="B63" t="str">
            <v>Handbook of Fixed Income Securities, Fabozzi, Frank J., 9th Edition, 2021 - Ch. 60: Financial Positions in the Bond Market (pp. 1485-1488)</v>
          </cell>
        </row>
        <row r="64">
          <cell r="B64" t="str">
            <v>Handbook of Fixed Income Securities, Fabozzi, Frank J., 9th Edition, 2021 - Ch. 64: Interest-Rate Swaps (pp. 1575-1580 &amp; 1588-1589)</v>
          </cell>
        </row>
        <row r="65">
          <cell r="B65" t="str">
            <v>Handbook of Fixed Income Securities, Fabozzi, Frank J., 9th Edition, 2021 - Ch. 68: Credit Derivatives (pp. 1657-1671)</v>
          </cell>
        </row>
        <row r="66">
          <cell r="B66" t="str">
            <v>LAM-151-23: High-Yield Bond Market Primer</v>
          </cell>
        </row>
        <row r="67">
          <cell r="B67" t="str">
            <v>LAM-153-23: Managing your Advisor: A Guide to Getting the Most Out of the Portfolio Management Process</v>
          </cell>
        </row>
        <row r="68">
          <cell r="B68" t="str">
            <v xml:space="preserve">LAM-154-23: Ch. 7 (sections 7.2-7.5 &amp; 7A) of Derivatives Markets, McDonald, 3rd Edition </v>
          </cell>
        </row>
        <row r="69">
          <cell r="B69" t="str">
            <v>LAM-155-23: Secured Overnight Financing Rate (SOFR)</v>
          </cell>
        </row>
        <row r="70">
          <cell r="B70" t="str">
            <v>LAM-158-F23:  Managing Liquidity Risk, Industry Practices and Recommendations for CROs, CRO Forum, 2019</v>
          </cell>
        </row>
        <row r="71">
          <cell r="B71" t="str">
            <v>LAM-XXX-24: Profiles of Alternative Assets  in Life Insurance Landscape</v>
          </cell>
        </row>
        <row r="73">
          <cell r="A73" t="str">
            <v>LO#1</v>
          </cell>
          <cell r="B73" t="str">
            <v>Retrieval</v>
          </cell>
        </row>
        <row r="74">
          <cell r="A74" t="str">
            <v>LO#2</v>
          </cell>
          <cell r="B74" t="str">
            <v>Comprehension</v>
          </cell>
        </row>
        <row r="75">
          <cell r="A75" t="str">
            <v>LO#3</v>
          </cell>
          <cell r="B75" t="str">
            <v>Analysis</v>
          </cell>
        </row>
        <row r="76">
          <cell r="A76" t="str">
            <v>LO#4</v>
          </cell>
          <cell r="B76" t="str">
            <v>Knowledge Utilization</v>
          </cell>
        </row>
        <row r="77">
          <cell r="A77" t="str">
            <v>LO#5</v>
          </cell>
        </row>
      </sheetData>
      <sheetData sheetId="2"/>
      <sheetData sheetId="3">
        <row r="9">
          <cell r="C9" t="str">
            <v>LO#1-5</v>
          </cell>
        </row>
        <row r="10">
          <cell r="C10" t="str">
            <v>LO#1-6</v>
          </cell>
        </row>
        <row r="11">
          <cell r="C11" t="str">
            <v>LO#1-7</v>
          </cell>
        </row>
        <row r="12">
          <cell r="C12" t="e">
            <v>#N/A</v>
          </cell>
        </row>
        <row r="13">
          <cell r="C13" t="e">
            <v>#N/A</v>
          </cell>
        </row>
        <row r="14">
          <cell r="C14" t="e">
            <v>#N/A</v>
          </cell>
        </row>
        <row r="15">
          <cell r="C15" t="e">
            <v>#N/A</v>
          </cell>
        </row>
        <row r="16">
          <cell r="C16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3518-F22E-4E2B-86A4-A1062CD9F701}">
  <sheetPr>
    <tabColor theme="5"/>
  </sheetPr>
  <dimension ref="A1:R74"/>
  <sheetViews>
    <sheetView workbookViewId="0">
      <selection activeCell="H25" sqref="H25"/>
    </sheetView>
  </sheetViews>
  <sheetFormatPr defaultColWidth="8.88671875" defaultRowHeight="13.2" x14ac:dyDescent="0.25"/>
  <cols>
    <col min="1" max="2" width="8" style="1" customWidth="1"/>
    <col min="3" max="3" width="15.109375" style="1" customWidth="1"/>
    <col min="4" max="4" width="16.44140625" style="1" customWidth="1"/>
    <col min="5" max="6" width="18.109375" style="1" bestFit="1" customWidth="1"/>
    <col min="7" max="7" width="35.44140625" style="1" customWidth="1"/>
    <col min="8" max="8" width="17.5546875" style="1" customWidth="1"/>
    <col min="9" max="9" width="20.44140625" style="1" bestFit="1" customWidth="1"/>
    <col min="10" max="10" width="8.88671875" style="1"/>
    <col min="11" max="11" width="10.44140625" style="1" bestFit="1" customWidth="1"/>
    <col min="12" max="12" width="10.44140625" style="1" customWidth="1"/>
    <col min="13" max="16384" width="8.88671875" style="1"/>
  </cols>
  <sheetData>
    <row r="1" spans="1:18" ht="13.8" x14ac:dyDescent="0.25">
      <c r="B1" s="2" t="s">
        <v>0</v>
      </c>
      <c r="C1" s="3" t="s">
        <v>1</v>
      </c>
      <c r="D1" s="3"/>
      <c r="E1" s="4">
        <v>100000</v>
      </c>
      <c r="F1" s="2"/>
      <c r="G1" s="2" t="s">
        <v>2</v>
      </c>
      <c r="H1" s="2"/>
    </row>
    <row r="2" spans="1:18" ht="13.8" x14ac:dyDescent="0.25">
      <c r="A2" s="5"/>
      <c r="B2" s="2"/>
      <c r="C2" s="3" t="s">
        <v>3</v>
      </c>
      <c r="D2" s="3" t="s">
        <v>4</v>
      </c>
      <c r="E2" s="6" t="s">
        <v>5</v>
      </c>
      <c r="F2" s="6" t="s">
        <v>6</v>
      </c>
      <c r="G2" s="6"/>
      <c r="H2" s="2"/>
    </row>
    <row r="3" spans="1:18" ht="13.8" x14ac:dyDescent="0.25">
      <c r="B3" s="2"/>
      <c r="C3" s="2">
        <v>0.25</v>
      </c>
      <c r="D3" s="7">
        <v>0.02</v>
      </c>
      <c r="E3" s="8">
        <f>D3/C3</f>
        <v>0.08</v>
      </c>
      <c r="F3" s="9">
        <f>E3*$E$1</f>
        <v>8000</v>
      </c>
      <c r="G3" s="10"/>
      <c r="H3" s="2"/>
    </row>
    <row r="4" spans="1:18" ht="13.8" x14ac:dyDescent="0.25">
      <c r="B4" s="2"/>
      <c r="C4" s="2">
        <v>1</v>
      </c>
      <c r="D4" s="7">
        <v>0.2</v>
      </c>
      <c r="E4" s="8">
        <f>D4/C4</f>
        <v>0.2</v>
      </c>
      <c r="F4" s="9">
        <f t="shared" ref="F4:F8" si="0">E4*$E$1</f>
        <v>20000</v>
      </c>
      <c r="G4" s="10"/>
      <c r="H4" s="2"/>
    </row>
    <row r="5" spans="1:18" ht="13.8" x14ac:dyDescent="0.25">
      <c r="B5" s="2"/>
      <c r="C5" s="2">
        <v>3</v>
      </c>
      <c r="D5" s="7">
        <v>0.35</v>
      </c>
      <c r="E5" s="8">
        <f t="shared" ref="E5:E8" si="1">D5/C5</f>
        <v>0.11666666666666665</v>
      </c>
      <c r="F5" s="9">
        <f t="shared" si="0"/>
        <v>11666.666666666666</v>
      </c>
      <c r="G5" s="10"/>
      <c r="H5" s="2"/>
    </row>
    <row r="6" spans="1:18" ht="14.4" x14ac:dyDescent="0.3">
      <c r="A6" s="5"/>
      <c r="B6" s="3"/>
      <c r="C6" s="2">
        <v>5</v>
      </c>
      <c r="D6" s="7">
        <v>0.55000000000000004</v>
      </c>
      <c r="E6" s="8">
        <f t="shared" si="1"/>
        <v>0.11000000000000001</v>
      </c>
      <c r="F6" s="9">
        <f t="shared" si="0"/>
        <v>11000.000000000002</v>
      </c>
      <c r="G6" s="10"/>
      <c r="H6" s="2"/>
      <c r="I6" s="11"/>
    </row>
    <row r="7" spans="1:18" ht="14.4" x14ac:dyDescent="0.3">
      <c r="B7" s="2"/>
      <c r="C7" s="2">
        <v>10</v>
      </c>
      <c r="D7" s="7">
        <v>0.7</v>
      </c>
      <c r="E7" s="8">
        <f t="shared" si="1"/>
        <v>6.9999999999999993E-2</v>
      </c>
      <c r="F7" s="9">
        <f t="shared" si="0"/>
        <v>6999.9999999999991</v>
      </c>
      <c r="G7" s="10"/>
      <c r="H7" s="2"/>
      <c r="I7" s="11"/>
    </row>
    <row r="8" spans="1:18" ht="13.8" x14ac:dyDescent="0.25">
      <c r="B8" s="2"/>
      <c r="C8" s="2">
        <v>15</v>
      </c>
      <c r="D8" s="7">
        <v>3</v>
      </c>
      <c r="E8" s="8">
        <f t="shared" si="1"/>
        <v>0.2</v>
      </c>
      <c r="F8" s="9">
        <f t="shared" si="0"/>
        <v>20000</v>
      </c>
      <c r="G8" s="10"/>
      <c r="H8" s="2"/>
    </row>
    <row r="9" spans="1:18" ht="13.8" x14ac:dyDescent="0.25">
      <c r="B9" s="2"/>
      <c r="C9" s="2"/>
      <c r="D9" s="2"/>
      <c r="E9" s="12" t="s">
        <v>7</v>
      </c>
      <c r="F9" s="13">
        <f>E1-SUM(F3:F8)</f>
        <v>22333.333333333343</v>
      </c>
      <c r="G9" s="14"/>
      <c r="H9" s="2"/>
    </row>
    <row r="10" spans="1:18" ht="13.8" x14ac:dyDescent="0.25">
      <c r="B10" s="2"/>
      <c r="C10" s="2"/>
      <c r="D10" s="2"/>
      <c r="E10" s="2"/>
      <c r="F10" s="2"/>
      <c r="G10" s="2"/>
      <c r="H10" s="2"/>
      <c r="I10" s="15"/>
    </row>
    <row r="11" spans="1:18" ht="13.8" x14ac:dyDescent="0.25">
      <c r="B11" s="2" t="s">
        <v>8</v>
      </c>
      <c r="C11" s="3" t="s">
        <v>9</v>
      </c>
      <c r="D11" s="3" t="s">
        <v>10</v>
      </c>
      <c r="E11" s="3" t="s">
        <v>11</v>
      </c>
      <c r="F11" s="2"/>
      <c r="G11" s="2"/>
      <c r="H11" s="2"/>
    </row>
    <row r="12" spans="1:18" ht="14.4" x14ac:dyDescent="0.3">
      <c r="B12" s="2"/>
      <c r="C12" s="2"/>
      <c r="D12" s="3" t="s">
        <v>12</v>
      </c>
      <c r="E12" s="3" t="s">
        <v>12</v>
      </c>
      <c r="F12" s="6" t="s">
        <v>13</v>
      </c>
      <c r="G12" s="6" t="s">
        <v>14</v>
      </c>
      <c r="H12" s="6" t="s">
        <v>15</v>
      </c>
      <c r="I12" s="16"/>
      <c r="J12" s="17"/>
      <c r="K12" s="17"/>
      <c r="L12" s="17"/>
      <c r="O12" s="17"/>
      <c r="Q12" s="17"/>
      <c r="R12" s="18"/>
    </row>
    <row r="13" spans="1:18" ht="13.8" x14ac:dyDescent="0.25">
      <c r="B13" s="2"/>
      <c r="C13" s="2">
        <v>1</v>
      </c>
      <c r="D13" s="2">
        <v>3.2</v>
      </c>
      <c r="E13" s="2">
        <v>3</v>
      </c>
      <c r="F13" s="19">
        <f t="shared" ref="F13:F22" si="2">(D13-E13)/100</f>
        <v>2.0000000000000018E-3</v>
      </c>
      <c r="G13" s="19">
        <f>AVERAGE(F13:F22)</f>
        <v>9.9999999999999869E-5</v>
      </c>
      <c r="H13" s="20">
        <f>(F13-$G$13)^2</f>
        <v>3.6100000000000074E-6</v>
      </c>
    </row>
    <row r="14" spans="1:18" ht="14.4" x14ac:dyDescent="0.3">
      <c r="B14" s="2"/>
      <c r="C14" s="2">
        <v>2</v>
      </c>
      <c r="D14" s="2">
        <v>2.7</v>
      </c>
      <c r="E14" s="2">
        <v>2.6</v>
      </c>
      <c r="F14" s="19">
        <f t="shared" si="2"/>
        <v>1.0000000000000009E-3</v>
      </c>
      <c r="G14" s="2"/>
      <c r="H14" s="20">
        <f t="shared" ref="H14:H22" si="3">(F14-$G$13)^2</f>
        <v>8.1000000000000188E-7</v>
      </c>
      <c r="J14" s="21"/>
      <c r="K14" s="22"/>
      <c r="L14" s="23"/>
      <c r="R14" s="24"/>
    </row>
    <row r="15" spans="1:18" ht="14.4" x14ac:dyDescent="0.3">
      <c r="B15" s="2"/>
      <c r="C15" s="2">
        <v>3</v>
      </c>
      <c r="D15" s="2">
        <v>0.8</v>
      </c>
      <c r="E15" s="2">
        <v>1.2</v>
      </c>
      <c r="F15" s="19">
        <f t="shared" si="2"/>
        <v>-3.9999999999999992E-3</v>
      </c>
      <c r="G15" s="2"/>
      <c r="H15" s="20">
        <f t="shared" si="3"/>
        <v>1.6809999999999997E-5</v>
      </c>
      <c r="J15" s="21"/>
      <c r="K15" s="22"/>
      <c r="L15" s="23"/>
      <c r="R15" s="24"/>
    </row>
    <row r="16" spans="1:18" ht="14.4" x14ac:dyDescent="0.3">
      <c r="B16" s="2"/>
      <c r="C16" s="2">
        <v>4</v>
      </c>
      <c r="D16" s="2">
        <v>-1.2</v>
      </c>
      <c r="E16" s="2">
        <v>-1</v>
      </c>
      <c r="F16" s="19">
        <f t="shared" si="2"/>
        <v>-1.9999999999999996E-3</v>
      </c>
      <c r="G16" s="2"/>
      <c r="H16" s="20">
        <f t="shared" si="3"/>
        <v>4.4099999999999976E-6</v>
      </c>
      <c r="J16" s="21"/>
      <c r="K16" s="22"/>
      <c r="L16" s="23"/>
      <c r="R16" s="24"/>
    </row>
    <row r="17" spans="2:18" ht="14.4" x14ac:dyDescent="0.3">
      <c r="B17" s="2"/>
      <c r="C17" s="2">
        <v>5</v>
      </c>
      <c r="D17" s="2">
        <v>2.4</v>
      </c>
      <c r="E17" s="2">
        <v>2.2000000000000002</v>
      </c>
      <c r="F17" s="19">
        <f t="shared" si="2"/>
        <v>1.9999999999999974E-3</v>
      </c>
      <c r="G17" s="2"/>
      <c r="H17" s="20">
        <f t="shared" si="3"/>
        <v>3.6099999999999908E-6</v>
      </c>
      <c r="J17" s="21"/>
      <c r="K17" s="22"/>
      <c r="L17" s="23"/>
      <c r="R17" s="24"/>
    </row>
    <row r="18" spans="2:18" ht="14.4" x14ac:dyDescent="0.3">
      <c r="B18" s="2"/>
      <c r="C18" s="2">
        <v>6</v>
      </c>
      <c r="D18" s="2">
        <v>2.6</v>
      </c>
      <c r="E18" s="2">
        <v>2.6</v>
      </c>
      <c r="F18" s="19">
        <f t="shared" si="2"/>
        <v>0</v>
      </c>
      <c r="G18" s="2"/>
      <c r="H18" s="20">
        <f t="shared" si="3"/>
        <v>9.9999999999999737E-9</v>
      </c>
      <c r="I18" s="15"/>
      <c r="J18" s="21"/>
      <c r="K18" s="22"/>
      <c r="L18" s="23"/>
      <c r="R18" s="24"/>
    </row>
    <row r="19" spans="2:18" ht="14.4" x14ac:dyDescent="0.3">
      <c r="B19" s="2"/>
      <c r="C19" s="2">
        <v>7</v>
      </c>
      <c r="D19" s="2">
        <v>3.6</v>
      </c>
      <c r="E19" s="2">
        <v>3.7</v>
      </c>
      <c r="F19" s="19">
        <f t="shared" si="2"/>
        <v>-1.0000000000000009E-3</v>
      </c>
      <c r="G19" s="2"/>
      <c r="H19" s="20">
        <f t="shared" si="3"/>
        <v>1.2100000000000015E-6</v>
      </c>
      <c r="I19" s="15"/>
      <c r="J19" s="21"/>
      <c r="K19" s="22"/>
      <c r="L19" s="23"/>
      <c r="R19" s="24"/>
    </row>
    <row r="20" spans="2:18" ht="14.4" x14ac:dyDescent="0.3">
      <c r="B20" s="2"/>
      <c r="C20" s="2">
        <v>8</v>
      </c>
      <c r="D20" s="2">
        <v>4.5999999999999996</v>
      </c>
      <c r="E20" s="2">
        <v>4.5</v>
      </c>
      <c r="F20" s="19">
        <f t="shared" si="2"/>
        <v>9.9999999999999655E-4</v>
      </c>
      <c r="G20" s="2"/>
      <c r="H20" s="20">
        <f t="shared" si="3"/>
        <v>8.0999999999999415E-7</v>
      </c>
      <c r="J20" s="21"/>
      <c r="K20" s="22"/>
      <c r="L20" s="23"/>
      <c r="R20" s="24"/>
    </row>
    <row r="21" spans="2:18" ht="14.4" x14ac:dyDescent="0.3">
      <c r="B21" s="2"/>
      <c r="C21" s="2">
        <v>9</v>
      </c>
      <c r="D21" s="2">
        <v>2.2000000000000002</v>
      </c>
      <c r="E21" s="2">
        <v>2.4</v>
      </c>
      <c r="F21" s="19">
        <f t="shared" si="2"/>
        <v>-1.9999999999999974E-3</v>
      </c>
      <c r="G21" s="2"/>
      <c r="H21" s="20">
        <f t="shared" si="3"/>
        <v>4.4099999999999883E-6</v>
      </c>
      <c r="J21" s="21"/>
      <c r="K21" s="22"/>
      <c r="L21" s="23"/>
      <c r="R21" s="24"/>
    </row>
    <row r="22" spans="2:18" ht="14.4" x14ac:dyDescent="0.3">
      <c r="B22" s="2"/>
      <c r="C22" s="2">
        <v>10</v>
      </c>
      <c r="D22" s="2">
        <v>1.5</v>
      </c>
      <c r="E22" s="2">
        <v>1.1000000000000001</v>
      </c>
      <c r="F22" s="19">
        <f t="shared" si="2"/>
        <v>3.9999999999999992E-3</v>
      </c>
      <c r="G22" s="2"/>
      <c r="H22" s="20">
        <f t="shared" si="3"/>
        <v>1.5209999999999995E-5</v>
      </c>
      <c r="J22" s="21"/>
      <c r="K22" s="22"/>
      <c r="L22" s="23"/>
      <c r="R22" s="24"/>
    </row>
    <row r="23" spans="2:18" ht="14.4" x14ac:dyDescent="0.3">
      <c r="B23" s="2"/>
      <c r="C23" s="2"/>
      <c r="D23" s="2"/>
      <c r="E23" s="2"/>
      <c r="F23" s="19"/>
      <c r="G23" s="2"/>
      <c r="H23" s="2"/>
      <c r="J23" s="21"/>
      <c r="K23" s="22"/>
      <c r="L23" s="23"/>
      <c r="R23" s="24"/>
    </row>
    <row r="24" spans="2:18" ht="14.4" x14ac:dyDescent="0.3">
      <c r="B24" s="2"/>
      <c r="C24" s="2"/>
      <c r="D24" s="2"/>
      <c r="E24" s="2"/>
      <c r="F24" s="2"/>
      <c r="G24" s="6" t="s">
        <v>16</v>
      </c>
      <c r="H24" s="20">
        <f>SUM(H13:H22)</f>
        <v>5.0899999999999977E-5</v>
      </c>
      <c r="J24" s="21"/>
      <c r="K24" s="22"/>
      <c r="L24" s="23"/>
      <c r="R24" s="24"/>
    </row>
    <row r="25" spans="2:18" ht="14.4" x14ac:dyDescent="0.3">
      <c r="B25" s="2"/>
      <c r="C25" s="2"/>
      <c r="D25" s="2"/>
      <c r="E25" s="2"/>
      <c r="F25" s="2"/>
      <c r="G25" s="6" t="s">
        <v>17</v>
      </c>
      <c r="H25" s="20">
        <f>SQRT(H24/(C22-1))</f>
        <v>2.3781411975649287E-3</v>
      </c>
      <c r="J25" s="21"/>
      <c r="K25" s="22"/>
      <c r="L25" s="23"/>
      <c r="R25" s="24"/>
    </row>
    <row r="26" spans="2:18" ht="14.4" x14ac:dyDescent="0.3">
      <c r="J26" s="21"/>
      <c r="K26" s="22"/>
      <c r="L26" s="23"/>
      <c r="R26" s="24"/>
    </row>
    <row r="27" spans="2:18" ht="14.4" x14ac:dyDescent="0.3">
      <c r="J27" s="21"/>
      <c r="K27" s="22"/>
      <c r="L27" s="23"/>
      <c r="R27" s="24"/>
    </row>
    <row r="28" spans="2:18" ht="14.4" x14ac:dyDescent="0.3">
      <c r="J28" s="21"/>
      <c r="K28" s="22"/>
      <c r="L28" s="23"/>
      <c r="R28" s="24"/>
    </row>
    <row r="29" spans="2:18" ht="14.4" x14ac:dyDescent="0.3">
      <c r="J29" s="21"/>
      <c r="K29" s="22"/>
      <c r="L29" s="23"/>
      <c r="R29" s="24"/>
    </row>
    <row r="30" spans="2:18" ht="14.4" x14ac:dyDescent="0.3">
      <c r="J30" s="21"/>
      <c r="K30" s="22"/>
      <c r="L30" s="23"/>
      <c r="R30" s="24"/>
    </row>
    <row r="31" spans="2:18" ht="14.4" x14ac:dyDescent="0.3">
      <c r="J31" s="21"/>
      <c r="K31" s="22"/>
      <c r="L31" s="23"/>
      <c r="R31" s="24"/>
    </row>
    <row r="32" spans="2:18" ht="14.4" x14ac:dyDescent="0.3">
      <c r="J32" s="21"/>
      <c r="K32" s="22"/>
      <c r="L32" s="23"/>
      <c r="R32" s="24"/>
    </row>
    <row r="33" spans="10:18" ht="14.4" x14ac:dyDescent="0.3">
      <c r="J33" s="21"/>
      <c r="K33" s="22"/>
      <c r="L33" s="23"/>
      <c r="R33" s="24"/>
    </row>
    <row r="34" spans="10:18" ht="14.4" x14ac:dyDescent="0.3">
      <c r="J34" s="21"/>
      <c r="K34" s="22"/>
      <c r="L34" s="23"/>
      <c r="R34" s="24"/>
    </row>
    <row r="35" spans="10:18" ht="14.4" x14ac:dyDescent="0.3">
      <c r="J35" s="21"/>
      <c r="K35" s="22"/>
      <c r="L35" s="23"/>
      <c r="R35" s="24"/>
    </row>
    <row r="36" spans="10:18" ht="14.4" x14ac:dyDescent="0.3">
      <c r="J36" s="21"/>
      <c r="K36" s="22"/>
      <c r="L36" s="23"/>
      <c r="R36" s="24"/>
    </row>
    <row r="37" spans="10:18" ht="14.4" x14ac:dyDescent="0.3">
      <c r="J37" s="21"/>
      <c r="K37" s="22"/>
      <c r="L37" s="23"/>
      <c r="R37" s="24"/>
    </row>
    <row r="38" spans="10:18" ht="14.4" x14ac:dyDescent="0.3">
      <c r="J38" s="21"/>
      <c r="K38" s="22"/>
      <c r="L38" s="23"/>
      <c r="R38" s="24"/>
    </row>
    <row r="39" spans="10:18" ht="14.4" x14ac:dyDescent="0.3">
      <c r="J39" s="21"/>
      <c r="K39" s="22"/>
      <c r="L39" s="23"/>
      <c r="R39" s="24"/>
    </row>
    <row r="40" spans="10:18" ht="14.4" x14ac:dyDescent="0.3">
      <c r="J40" s="21"/>
      <c r="K40" s="22"/>
      <c r="L40" s="23"/>
      <c r="R40" s="24"/>
    </row>
    <row r="41" spans="10:18" ht="14.4" x14ac:dyDescent="0.3">
      <c r="J41" s="21"/>
      <c r="K41" s="22"/>
      <c r="L41" s="23"/>
      <c r="R41" s="24"/>
    </row>
    <row r="42" spans="10:18" ht="14.4" x14ac:dyDescent="0.3">
      <c r="J42" s="21"/>
      <c r="K42" s="22"/>
      <c r="L42" s="23"/>
      <c r="R42" s="24"/>
    </row>
    <row r="43" spans="10:18" ht="14.4" x14ac:dyDescent="0.3">
      <c r="J43" s="21"/>
      <c r="K43" s="22"/>
      <c r="L43" s="23"/>
      <c r="R43" s="24"/>
    </row>
    <row r="44" spans="10:18" ht="14.4" x14ac:dyDescent="0.3">
      <c r="J44" s="21"/>
      <c r="K44" s="22"/>
      <c r="L44" s="23"/>
      <c r="R44" s="24"/>
    </row>
    <row r="45" spans="10:18" ht="14.4" x14ac:dyDescent="0.3">
      <c r="J45" s="21"/>
      <c r="K45" s="22"/>
      <c r="L45" s="23"/>
      <c r="R45" s="24"/>
    </row>
    <row r="46" spans="10:18" ht="14.4" x14ac:dyDescent="0.3">
      <c r="J46" s="21"/>
      <c r="K46" s="22"/>
      <c r="L46" s="23"/>
      <c r="R46" s="24"/>
    </row>
    <row r="47" spans="10:18" ht="14.4" x14ac:dyDescent="0.3">
      <c r="J47" s="21"/>
      <c r="K47" s="22"/>
      <c r="L47" s="23"/>
      <c r="R47" s="24"/>
    </row>
    <row r="48" spans="10:18" ht="14.4" x14ac:dyDescent="0.3">
      <c r="J48" s="21"/>
      <c r="K48" s="22"/>
      <c r="L48" s="23"/>
      <c r="R48" s="24"/>
    </row>
    <row r="49" spans="10:18" ht="14.4" x14ac:dyDescent="0.3">
      <c r="J49" s="21"/>
      <c r="K49" s="22"/>
      <c r="L49" s="23"/>
      <c r="R49" s="24"/>
    </row>
    <row r="50" spans="10:18" ht="14.4" x14ac:dyDescent="0.3">
      <c r="J50" s="21"/>
      <c r="K50" s="22"/>
      <c r="L50" s="23"/>
      <c r="R50" s="24"/>
    </row>
    <row r="51" spans="10:18" ht="14.4" x14ac:dyDescent="0.3">
      <c r="J51" s="21"/>
      <c r="K51" s="22"/>
      <c r="L51" s="23"/>
      <c r="R51" s="24"/>
    </row>
    <row r="52" spans="10:18" ht="14.4" x14ac:dyDescent="0.3">
      <c r="J52" s="21"/>
      <c r="K52" s="22"/>
      <c r="L52" s="23"/>
      <c r="R52" s="24"/>
    </row>
    <row r="53" spans="10:18" ht="14.4" x14ac:dyDescent="0.3">
      <c r="J53" s="21"/>
      <c r="K53" s="22"/>
      <c r="L53" s="23"/>
      <c r="R53" s="24"/>
    </row>
    <row r="54" spans="10:18" ht="14.4" x14ac:dyDescent="0.3">
      <c r="J54" s="21"/>
      <c r="K54" s="22"/>
      <c r="L54" s="23"/>
      <c r="R54" s="24"/>
    </row>
    <row r="55" spans="10:18" ht="14.4" x14ac:dyDescent="0.3">
      <c r="J55" s="21"/>
      <c r="K55" s="22"/>
      <c r="L55" s="23"/>
      <c r="R55" s="24"/>
    </row>
    <row r="56" spans="10:18" ht="14.4" x14ac:dyDescent="0.3">
      <c r="J56" s="21"/>
      <c r="K56" s="22"/>
      <c r="L56" s="23"/>
      <c r="R56" s="24"/>
    </row>
    <row r="57" spans="10:18" ht="14.4" x14ac:dyDescent="0.3">
      <c r="J57" s="21"/>
      <c r="K57" s="22"/>
      <c r="L57" s="23"/>
      <c r="R57" s="24"/>
    </row>
    <row r="58" spans="10:18" ht="14.4" x14ac:dyDescent="0.3">
      <c r="J58" s="21"/>
      <c r="K58" s="22"/>
      <c r="L58" s="23"/>
      <c r="R58" s="24"/>
    </row>
    <row r="59" spans="10:18" ht="14.4" x14ac:dyDescent="0.3">
      <c r="J59" s="21"/>
      <c r="K59" s="22"/>
      <c r="L59" s="23"/>
      <c r="R59" s="24"/>
    </row>
    <row r="60" spans="10:18" ht="14.4" x14ac:dyDescent="0.3">
      <c r="J60" s="21"/>
      <c r="K60" s="22"/>
      <c r="L60" s="23"/>
      <c r="R60" s="24"/>
    </row>
    <row r="61" spans="10:18" ht="14.4" x14ac:dyDescent="0.3">
      <c r="J61" s="21"/>
      <c r="K61" s="22"/>
      <c r="L61" s="23"/>
      <c r="R61" s="24"/>
    </row>
    <row r="62" spans="10:18" ht="14.4" x14ac:dyDescent="0.3">
      <c r="J62" s="21"/>
      <c r="K62" s="22"/>
      <c r="L62" s="23"/>
      <c r="R62" s="24"/>
    </row>
    <row r="63" spans="10:18" ht="14.4" x14ac:dyDescent="0.3">
      <c r="J63" s="21"/>
      <c r="K63" s="22"/>
      <c r="L63" s="23"/>
      <c r="R63" s="24"/>
    </row>
    <row r="64" spans="10:18" ht="14.4" x14ac:dyDescent="0.3">
      <c r="J64" s="21"/>
      <c r="K64" s="22"/>
      <c r="L64" s="23"/>
      <c r="R64" s="24"/>
    </row>
    <row r="65" spans="10:18" ht="14.4" x14ac:dyDescent="0.3">
      <c r="J65" s="21"/>
      <c r="K65" s="22"/>
      <c r="L65" s="23"/>
      <c r="R65" s="24"/>
    </row>
    <row r="66" spans="10:18" ht="14.4" x14ac:dyDescent="0.3">
      <c r="J66" s="21"/>
      <c r="K66" s="22"/>
      <c r="L66" s="23"/>
      <c r="R66" s="24"/>
    </row>
    <row r="67" spans="10:18" ht="14.4" x14ac:dyDescent="0.3">
      <c r="J67" s="21"/>
      <c r="K67" s="22"/>
      <c r="L67" s="23"/>
      <c r="R67" s="24"/>
    </row>
    <row r="68" spans="10:18" ht="14.4" x14ac:dyDescent="0.3">
      <c r="J68" s="21"/>
      <c r="K68" s="22"/>
      <c r="L68" s="23"/>
      <c r="R68" s="24"/>
    </row>
    <row r="69" spans="10:18" ht="14.4" x14ac:dyDescent="0.3">
      <c r="J69" s="21"/>
      <c r="K69" s="22"/>
      <c r="L69" s="23"/>
      <c r="R69" s="24"/>
    </row>
    <row r="70" spans="10:18" ht="14.4" x14ac:dyDescent="0.3">
      <c r="J70" s="21"/>
      <c r="K70" s="22"/>
      <c r="L70" s="23"/>
      <c r="R70" s="24"/>
    </row>
    <row r="71" spans="10:18" ht="14.4" x14ac:dyDescent="0.3">
      <c r="J71" s="21"/>
      <c r="K71" s="22"/>
      <c r="L71" s="23"/>
      <c r="R71" s="24"/>
    </row>
    <row r="72" spans="10:18" ht="14.4" x14ac:dyDescent="0.3">
      <c r="J72" s="21"/>
      <c r="K72" s="22"/>
      <c r="L72" s="23"/>
      <c r="R72" s="24"/>
    </row>
    <row r="73" spans="10:18" ht="14.4" x14ac:dyDescent="0.3">
      <c r="J73" s="21"/>
      <c r="K73" s="22"/>
      <c r="L73" s="23"/>
      <c r="R73" s="24"/>
    </row>
    <row r="74" spans="10:18" ht="14.4" x14ac:dyDescent="0.3">
      <c r="J74" s="21"/>
      <c r="K74" s="22"/>
      <c r="L74" s="23"/>
      <c r="R74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9658-700F-4981-AEA5-8524D7891E1C}">
  <dimension ref="A1:I129"/>
  <sheetViews>
    <sheetView tabSelected="1" workbookViewId="0">
      <selection activeCell="B13" sqref="B13"/>
    </sheetView>
  </sheetViews>
  <sheetFormatPr defaultColWidth="8.88671875" defaultRowHeight="15.6" x14ac:dyDescent="0.3"/>
  <cols>
    <col min="1" max="1" width="28.6640625" style="25" customWidth="1"/>
    <col min="2" max="4" width="13.6640625" style="25" customWidth="1"/>
    <col min="5" max="16384" width="8.88671875" style="25"/>
  </cols>
  <sheetData>
    <row r="1" spans="1:5" x14ac:dyDescent="0.3">
      <c r="A1" s="39" t="s">
        <v>54</v>
      </c>
      <c r="B1" s="37"/>
      <c r="C1" s="37"/>
      <c r="D1" s="37"/>
      <c r="E1" s="37"/>
    </row>
    <row r="2" spans="1:5" x14ac:dyDescent="0.3">
      <c r="A2" s="37"/>
      <c r="B2" s="37"/>
      <c r="C2" s="37"/>
      <c r="D2" s="37"/>
      <c r="E2" s="37"/>
    </row>
    <row r="3" spans="1:5" x14ac:dyDescent="0.3">
      <c r="A3" s="37" t="s">
        <v>53</v>
      </c>
      <c r="B3" s="37"/>
      <c r="C3" s="37"/>
      <c r="D3" s="37"/>
      <c r="E3" s="37"/>
    </row>
    <row r="4" spans="1:5" x14ac:dyDescent="0.3">
      <c r="A4" s="37" t="s">
        <v>52</v>
      </c>
      <c r="B4" s="37"/>
      <c r="C4" s="37"/>
      <c r="D4" s="37"/>
      <c r="E4" s="37"/>
    </row>
    <row r="5" spans="1:5" x14ac:dyDescent="0.3">
      <c r="A5" s="37" t="s">
        <v>51</v>
      </c>
      <c r="B5" s="37"/>
      <c r="C5" s="37"/>
      <c r="D5" s="37"/>
      <c r="E5" s="37"/>
    </row>
    <row r="6" spans="1:5" x14ac:dyDescent="0.3">
      <c r="A6" s="37"/>
      <c r="B6" s="37"/>
      <c r="C6" s="37"/>
      <c r="D6" s="37"/>
      <c r="E6" s="37"/>
    </row>
    <row r="7" spans="1:5" x14ac:dyDescent="0.3">
      <c r="A7" s="46"/>
      <c r="B7" s="45" t="s">
        <v>50</v>
      </c>
      <c r="C7" s="45" t="s">
        <v>49</v>
      </c>
      <c r="D7" s="45" t="s">
        <v>48</v>
      </c>
      <c r="E7" s="37"/>
    </row>
    <row r="8" spans="1:5" x14ac:dyDescent="0.3">
      <c r="A8" s="44" t="s">
        <v>37</v>
      </c>
      <c r="B8" s="43">
        <v>0.04</v>
      </c>
      <c r="C8" s="43">
        <v>0.1</v>
      </c>
      <c r="D8" s="43">
        <v>7.0000000000000007E-2</v>
      </c>
      <c r="E8" s="37"/>
    </row>
    <row r="9" spans="1:5" x14ac:dyDescent="0.3">
      <c r="A9" s="44" t="s">
        <v>36</v>
      </c>
      <c r="B9" s="43">
        <v>0.02</v>
      </c>
      <c r="C9" s="43">
        <v>0.2</v>
      </c>
      <c r="D9" s="43">
        <v>0.1</v>
      </c>
      <c r="E9" s="37"/>
    </row>
    <row r="10" spans="1:5" x14ac:dyDescent="0.3">
      <c r="A10" s="37"/>
      <c r="B10" s="37"/>
      <c r="C10" s="37"/>
      <c r="D10" s="37"/>
      <c r="E10" s="37"/>
    </row>
    <row r="11" spans="1:5" x14ac:dyDescent="0.3">
      <c r="A11" s="42" t="s">
        <v>47</v>
      </c>
      <c r="B11" s="37"/>
      <c r="C11" s="37"/>
      <c r="D11" s="37"/>
      <c r="E11" s="37"/>
    </row>
    <row r="12" spans="1:5" x14ac:dyDescent="0.3">
      <c r="A12" s="42"/>
      <c r="B12" s="37"/>
      <c r="C12" s="37"/>
      <c r="D12" s="37"/>
      <c r="E12" s="37"/>
    </row>
    <row r="13" spans="1:5" x14ac:dyDescent="0.3">
      <c r="A13" s="41" t="s">
        <v>46</v>
      </c>
      <c r="B13" s="37"/>
      <c r="C13" s="37"/>
      <c r="D13" s="37"/>
      <c r="E13" s="37"/>
    </row>
    <row r="14" spans="1:5" x14ac:dyDescent="0.3">
      <c r="A14" s="41" t="s">
        <v>45</v>
      </c>
      <c r="B14" s="37"/>
      <c r="C14" s="37"/>
      <c r="D14" s="37"/>
      <c r="E14" s="37"/>
    </row>
    <row r="15" spans="1:5" x14ac:dyDescent="0.3">
      <c r="A15" s="41" t="s">
        <v>44</v>
      </c>
      <c r="B15" s="37"/>
      <c r="C15" s="37"/>
      <c r="D15" s="37"/>
      <c r="E15" s="37"/>
    </row>
    <row r="16" spans="1:5" x14ac:dyDescent="0.3">
      <c r="A16" s="41" t="s">
        <v>43</v>
      </c>
      <c r="B16" s="37"/>
      <c r="C16" s="37"/>
      <c r="D16" s="37"/>
      <c r="E16" s="37"/>
    </row>
    <row r="17" spans="1:5" x14ac:dyDescent="0.3">
      <c r="A17" s="37"/>
      <c r="B17" s="37"/>
      <c r="C17" s="37"/>
      <c r="D17" s="37"/>
      <c r="E17" s="37"/>
    </row>
    <row r="18" spans="1:5" x14ac:dyDescent="0.3">
      <c r="A18" s="39" t="s">
        <v>42</v>
      </c>
      <c r="B18" s="37"/>
      <c r="C18" s="37"/>
      <c r="D18" s="37"/>
      <c r="E18" s="37"/>
    </row>
    <row r="19" spans="1:5" x14ac:dyDescent="0.3">
      <c r="A19" s="40" t="s">
        <v>41</v>
      </c>
      <c r="B19" s="37"/>
      <c r="C19" s="37"/>
      <c r="D19" s="37"/>
      <c r="E19" s="37"/>
    </row>
    <row r="20" spans="1:5" x14ac:dyDescent="0.3">
      <c r="A20" s="39"/>
      <c r="B20" s="37"/>
      <c r="C20" s="37"/>
      <c r="D20" s="37"/>
      <c r="E20" s="37"/>
    </row>
    <row r="21" spans="1:5" x14ac:dyDescent="0.3">
      <c r="A21" s="39" t="s">
        <v>40</v>
      </c>
      <c r="B21" s="37"/>
      <c r="C21" s="37"/>
      <c r="D21" s="37"/>
      <c r="E21" s="37"/>
    </row>
    <row r="22" spans="1:5" x14ac:dyDescent="0.3">
      <c r="A22" s="39"/>
      <c r="B22" s="37"/>
      <c r="C22" s="37"/>
      <c r="D22" s="37"/>
      <c r="E22" s="37"/>
    </row>
    <row r="23" spans="1:5" x14ac:dyDescent="0.3">
      <c r="A23" s="39" t="s">
        <v>39</v>
      </c>
      <c r="B23" s="37"/>
      <c r="C23" s="37"/>
      <c r="D23" s="37"/>
      <c r="E23" s="37"/>
    </row>
    <row r="24" spans="1:5" x14ac:dyDescent="0.3">
      <c r="A24" s="38" t="s">
        <v>38</v>
      </c>
      <c r="B24" s="37"/>
      <c r="C24" s="37"/>
      <c r="D24" s="37"/>
      <c r="E24" s="37"/>
    </row>
    <row r="25" spans="1:5" x14ac:dyDescent="0.3">
      <c r="A25" s="37"/>
      <c r="B25" s="37"/>
      <c r="C25" s="37"/>
      <c r="D25" s="37"/>
      <c r="E25" s="37"/>
    </row>
    <row r="27" spans="1:5" s="26" customFormat="1" ht="13.2" x14ac:dyDescent="0.25">
      <c r="A27" s="31"/>
      <c r="B27" s="31" t="s">
        <v>24</v>
      </c>
      <c r="C27" s="31" t="s">
        <v>23</v>
      </c>
      <c r="D27" s="31" t="s">
        <v>22</v>
      </c>
      <c r="E27" s="1"/>
    </row>
    <row r="28" spans="1:5" s="26" customFormat="1" ht="13.2" x14ac:dyDescent="0.25">
      <c r="A28" s="31" t="s">
        <v>37</v>
      </c>
      <c r="B28" s="36">
        <v>0.04</v>
      </c>
      <c r="C28" s="36">
        <v>0.1</v>
      </c>
      <c r="D28" s="36">
        <v>7.0000000000000007E-2</v>
      </c>
      <c r="E28" s="1"/>
    </row>
    <row r="29" spans="1:5" s="26" customFormat="1" ht="13.2" x14ac:dyDescent="0.25">
      <c r="A29" s="31" t="s">
        <v>36</v>
      </c>
      <c r="B29" s="36">
        <v>0.02</v>
      </c>
      <c r="C29" s="36">
        <v>0.2</v>
      </c>
      <c r="D29" s="36">
        <v>0.1</v>
      </c>
      <c r="E29" s="1"/>
    </row>
    <row r="30" spans="1:5" s="26" customFormat="1" ht="13.2" x14ac:dyDescent="0.25">
      <c r="A30" s="31" t="s">
        <v>35</v>
      </c>
      <c r="B30" s="35">
        <v>6</v>
      </c>
      <c r="C30" s="35"/>
      <c r="D30" s="35"/>
      <c r="E30" s="1"/>
    </row>
    <row r="31" spans="1:5" s="26" customFormat="1" ht="13.2" x14ac:dyDescent="0.25">
      <c r="A31" s="32"/>
      <c r="B31" s="32"/>
      <c r="C31" s="32"/>
      <c r="D31" s="32"/>
      <c r="E31" s="1"/>
    </row>
    <row r="32" spans="1:5" s="26" customFormat="1" ht="13.2" x14ac:dyDescent="0.25">
      <c r="A32" s="32" t="s">
        <v>34</v>
      </c>
      <c r="B32" s="33">
        <v>10000000</v>
      </c>
      <c r="C32" s="32"/>
    </row>
    <row r="33" spans="1:5" s="26" customFormat="1" ht="13.2" x14ac:dyDescent="0.25">
      <c r="A33" s="32" t="s">
        <v>33</v>
      </c>
      <c r="B33" s="33">
        <v>12000000</v>
      </c>
      <c r="C33" s="32"/>
    </row>
    <row r="34" spans="1:5" s="26" customFormat="1" ht="13.2" x14ac:dyDescent="0.25">
      <c r="A34" s="32" t="s">
        <v>32</v>
      </c>
      <c r="B34" s="34">
        <v>0.05</v>
      </c>
      <c r="C34" s="32"/>
      <c r="D34" s="32"/>
      <c r="E34" s="1"/>
    </row>
    <row r="35" spans="1:5" s="26" customFormat="1" ht="13.2" x14ac:dyDescent="0.25">
      <c r="A35" s="32" t="s">
        <v>31</v>
      </c>
      <c r="B35" s="33">
        <f>B32*B34</f>
        <v>500000</v>
      </c>
      <c r="C35" s="32"/>
      <c r="D35" s="32"/>
      <c r="E35" s="1"/>
    </row>
    <row r="36" spans="1:5" s="26" customFormat="1" ht="13.2" x14ac:dyDescent="0.25">
      <c r="A36" s="32" t="s">
        <v>30</v>
      </c>
      <c r="B36" s="1">
        <v>6</v>
      </c>
    </row>
    <row r="37" spans="1:5" s="26" customFormat="1" ht="13.2" x14ac:dyDescent="0.25"/>
    <row r="38" spans="1:5" s="26" customFormat="1" ht="13.2" x14ac:dyDescent="0.25">
      <c r="A38" s="32" t="s">
        <v>29</v>
      </c>
    </row>
    <row r="39" spans="1:5" s="26" customFormat="1" ht="13.2" x14ac:dyDescent="0.25">
      <c r="A39" s="32"/>
    </row>
    <row r="40" spans="1:5" s="26" customFormat="1" ht="13.2" x14ac:dyDescent="0.25">
      <c r="A40" s="26" t="s">
        <v>28</v>
      </c>
    </row>
    <row r="41" spans="1:5" s="26" customFormat="1" ht="13.2" x14ac:dyDescent="0.25"/>
    <row r="42" spans="1:5" s="26" customFormat="1" ht="13.2" x14ac:dyDescent="0.25">
      <c r="A42" s="31"/>
      <c r="B42" s="31" t="s">
        <v>24</v>
      </c>
      <c r="C42" s="31" t="s">
        <v>23</v>
      </c>
      <c r="D42" s="31" t="s">
        <v>22</v>
      </c>
    </row>
    <row r="43" spans="1:5" s="26" customFormat="1" ht="13.2" x14ac:dyDescent="0.25">
      <c r="A43" s="31" t="s">
        <v>27</v>
      </c>
      <c r="B43" s="30">
        <f>B$28-0.005*$B$36*B$29^2</f>
        <v>3.9988000000000003E-2</v>
      </c>
      <c r="C43" s="30">
        <f>C$28-0.005*$B$36*C$29^2</f>
        <v>9.8799999999999999E-2</v>
      </c>
      <c r="D43" s="30">
        <f>D$28-0.005*$B$36*D$29^2</f>
        <v>6.9700000000000012E-2</v>
      </c>
    </row>
    <row r="44" spans="1:5" s="26" customFormat="1" ht="13.2" x14ac:dyDescent="0.25"/>
    <row r="45" spans="1:5" s="26" customFormat="1" ht="13.2" x14ac:dyDescent="0.25">
      <c r="A45" s="32" t="s">
        <v>26</v>
      </c>
    </row>
    <row r="46" spans="1:5" s="26" customFormat="1" ht="13.2" x14ac:dyDescent="0.25">
      <c r="A46" s="32"/>
    </row>
    <row r="47" spans="1:5" s="26" customFormat="1" ht="13.2" x14ac:dyDescent="0.25">
      <c r="A47" s="26" t="s">
        <v>25</v>
      </c>
    </row>
    <row r="48" spans="1:5" s="26" customFormat="1" ht="13.2" x14ac:dyDescent="0.25"/>
    <row r="49" spans="1:9" s="26" customFormat="1" ht="13.2" x14ac:dyDescent="0.25">
      <c r="A49" s="31"/>
      <c r="B49" s="31" t="s">
        <v>24</v>
      </c>
      <c r="C49" s="31" t="s">
        <v>23</v>
      </c>
      <c r="D49" s="31" t="s">
        <v>22</v>
      </c>
    </row>
    <row r="50" spans="1:9" s="26" customFormat="1" ht="13.2" x14ac:dyDescent="0.25">
      <c r="A50" s="31" t="s">
        <v>21</v>
      </c>
      <c r="B50" s="30">
        <f>(B$28-$B$52)/B$29</f>
        <v>-8.3333333333333176E-2</v>
      </c>
      <c r="C50" s="30">
        <f>(C$28-$B$52)/C$29</f>
        <v>0.29166666666666669</v>
      </c>
      <c r="D50" s="30">
        <f>(D$28-$B$52)/D$29</f>
        <v>0.28333333333333338</v>
      </c>
    </row>
    <row r="51" spans="1:9" s="26" customFormat="1" ht="13.2" x14ac:dyDescent="0.25"/>
    <row r="52" spans="1:9" s="26" customFormat="1" ht="13.2" x14ac:dyDescent="0.25">
      <c r="A52" s="26" t="s">
        <v>20</v>
      </c>
      <c r="B52" s="29">
        <f>B35/B33</f>
        <v>4.1666666666666664E-2</v>
      </c>
    </row>
    <row r="53" spans="1:9" s="26" customFormat="1" ht="13.2" x14ac:dyDescent="0.25"/>
    <row r="54" spans="1:9" s="26" customFormat="1" ht="13.2" x14ac:dyDescent="0.25">
      <c r="A54" s="28" t="s">
        <v>19</v>
      </c>
    </row>
    <row r="55" spans="1:9" s="26" customFormat="1" ht="13.2" x14ac:dyDescent="0.25">
      <c r="A55" s="27" t="s">
        <v>18</v>
      </c>
      <c r="B55" s="27"/>
      <c r="C55" s="27"/>
      <c r="D55" s="27"/>
      <c r="E55" s="27"/>
      <c r="F55" s="27"/>
      <c r="G55" s="27"/>
      <c r="H55" s="27"/>
      <c r="I55" s="27"/>
    </row>
    <row r="56" spans="1:9" s="26" customFormat="1" ht="13.2" x14ac:dyDescent="0.25"/>
    <row r="57" spans="1:9" s="26" customFormat="1" ht="13.2" x14ac:dyDescent="0.25"/>
    <row r="58" spans="1:9" s="26" customFormat="1" ht="13.2" x14ac:dyDescent="0.25"/>
    <row r="59" spans="1:9" s="26" customFormat="1" ht="13.2" x14ac:dyDescent="0.25"/>
    <row r="60" spans="1:9" s="26" customFormat="1" ht="13.2" x14ac:dyDescent="0.25"/>
    <row r="61" spans="1:9" s="26" customFormat="1" ht="13.2" x14ac:dyDescent="0.25"/>
    <row r="62" spans="1:9" s="26" customFormat="1" ht="13.2" x14ac:dyDescent="0.25"/>
    <row r="63" spans="1:9" s="26" customFormat="1" ht="13.2" x14ac:dyDescent="0.25"/>
    <row r="64" spans="1:9" s="26" customFormat="1" ht="13.2" x14ac:dyDescent="0.25"/>
    <row r="65" s="26" customFormat="1" ht="13.2" x14ac:dyDescent="0.25"/>
    <row r="66" s="26" customFormat="1" ht="13.2" x14ac:dyDescent="0.25"/>
    <row r="67" s="26" customFormat="1" ht="13.2" x14ac:dyDescent="0.25"/>
    <row r="68" s="26" customFormat="1" ht="13.2" x14ac:dyDescent="0.25"/>
    <row r="69" s="26" customFormat="1" ht="13.2" x14ac:dyDescent="0.25"/>
    <row r="70" s="26" customFormat="1" ht="13.2" x14ac:dyDescent="0.25"/>
    <row r="71" s="26" customFormat="1" ht="13.2" x14ac:dyDescent="0.25"/>
    <row r="72" s="26" customFormat="1" ht="13.2" x14ac:dyDescent="0.25"/>
    <row r="73" s="26" customFormat="1" ht="13.2" x14ac:dyDescent="0.25"/>
    <row r="74" s="26" customFormat="1" ht="13.2" x14ac:dyDescent="0.25"/>
    <row r="75" s="26" customFormat="1" ht="13.2" x14ac:dyDescent="0.25"/>
    <row r="76" s="26" customFormat="1" ht="13.2" x14ac:dyDescent="0.25"/>
    <row r="77" s="26" customFormat="1" ht="13.2" x14ac:dyDescent="0.25"/>
    <row r="78" s="26" customFormat="1" ht="13.2" x14ac:dyDescent="0.25"/>
    <row r="79" s="26" customFormat="1" ht="13.2" x14ac:dyDescent="0.25"/>
    <row r="80" s="26" customFormat="1" ht="13.2" x14ac:dyDescent="0.25"/>
    <row r="81" s="26" customFormat="1" ht="13.2" x14ac:dyDescent="0.25"/>
    <row r="82" s="26" customFormat="1" ht="13.2" x14ac:dyDescent="0.25"/>
    <row r="83" s="26" customFormat="1" ht="13.2" x14ac:dyDescent="0.25"/>
    <row r="84" s="26" customFormat="1" ht="13.2" x14ac:dyDescent="0.25"/>
    <row r="85" s="26" customFormat="1" ht="13.2" x14ac:dyDescent="0.25"/>
    <row r="86" s="26" customFormat="1" ht="13.2" x14ac:dyDescent="0.25"/>
    <row r="87" s="26" customFormat="1" ht="13.2" x14ac:dyDescent="0.25"/>
    <row r="88" s="26" customFormat="1" ht="13.2" x14ac:dyDescent="0.25"/>
    <row r="89" s="26" customFormat="1" ht="13.2" x14ac:dyDescent="0.25"/>
    <row r="90" s="26" customFormat="1" ht="13.2" x14ac:dyDescent="0.25"/>
    <row r="91" s="26" customFormat="1" ht="13.2" x14ac:dyDescent="0.25"/>
    <row r="92" s="26" customFormat="1" ht="13.2" x14ac:dyDescent="0.25"/>
    <row r="93" s="26" customFormat="1" ht="13.2" x14ac:dyDescent="0.25"/>
    <row r="94" s="26" customFormat="1" ht="13.2" x14ac:dyDescent="0.25"/>
    <row r="95" s="26" customFormat="1" ht="13.2" x14ac:dyDescent="0.25"/>
    <row r="96" s="26" customFormat="1" ht="13.2" x14ac:dyDescent="0.25"/>
    <row r="97" s="26" customFormat="1" ht="13.2" x14ac:dyDescent="0.25"/>
    <row r="98" s="26" customFormat="1" ht="13.2" x14ac:dyDescent="0.25"/>
    <row r="99" s="26" customFormat="1" ht="13.2" x14ac:dyDescent="0.25"/>
    <row r="100" s="26" customFormat="1" ht="13.2" x14ac:dyDescent="0.25"/>
    <row r="101" s="26" customFormat="1" ht="13.2" x14ac:dyDescent="0.25"/>
    <row r="102" s="26" customFormat="1" ht="13.2" x14ac:dyDescent="0.25"/>
    <row r="103" s="26" customFormat="1" ht="13.2" x14ac:dyDescent="0.25"/>
    <row r="104" s="26" customFormat="1" ht="13.2" x14ac:dyDescent="0.25"/>
    <row r="105" s="26" customFormat="1" ht="13.2" x14ac:dyDescent="0.25"/>
    <row r="106" s="26" customFormat="1" ht="13.2" x14ac:dyDescent="0.25"/>
    <row r="107" s="26" customFormat="1" ht="13.2" x14ac:dyDescent="0.25"/>
    <row r="108" s="26" customFormat="1" ht="13.2" x14ac:dyDescent="0.25"/>
    <row r="109" s="26" customFormat="1" ht="13.2" x14ac:dyDescent="0.25"/>
    <row r="110" s="26" customFormat="1" ht="13.2" x14ac:dyDescent="0.25"/>
    <row r="111" s="26" customFormat="1" ht="13.2" x14ac:dyDescent="0.25"/>
    <row r="112" s="26" customFormat="1" ht="13.2" x14ac:dyDescent="0.25"/>
    <row r="113" s="26" customFormat="1" ht="13.2" x14ac:dyDescent="0.25"/>
    <row r="114" s="26" customFormat="1" ht="13.2" x14ac:dyDescent="0.25"/>
    <row r="115" s="26" customFormat="1" ht="13.2" x14ac:dyDescent="0.25"/>
    <row r="116" s="26" customFormat="1" ht="13.2" x14ac:dyDescent="0.25"/>
    <row r="117" s="26" customFormat="1" ht="13.2" x14ac:dyDescent="0.25"/>
    <row r="118" s="26" customFormat="1" ht="13.2" x14ac:dyDescent="0.25"/>
    <row r="119" s="26" customFormat="1" ht="13.2" x14ac:dyDescent="0.25"/>
    <row r="120" s="26" customFormat="1" ht="13.2" x14ac:dyDescent="0.25"/>
    <row r="121" s="26" customFormat="1" ht="13.2" x14ac:dyDescent="0.25"/>
    <row r="122" s="26" customFormat="1" ht="13.2" x14ac:dyDescent="0.25"/>
    <row r="123" s="26" customFormat="1" ht="13.2" x14ac:dyDescent="0.25"/>
    <row r="124" s="26" customFormat="1" ht="13.2" x14ac:dyDescent="0.25"/>
    <row r="125" s="26" customFormat="1" ht="13.2" x14ac:dyDescent="0.25"/>
    <row r="126" s="26" customFormat="1" ht="13.2" x14ac:dyDescent="0.25"/>
    <row r="127" s="26" customFormat="1" ht="13.2" x14ac:dyDescent="0.25"/>
    <row r="128" s="26" customFormat="1" ht="13.2" x14ac:dyDescent="0.25"/>
    <row r="129" s="26" customFormat="1" ht="13.2" x14ac:dyDescent="0.25"/>
  </sheetData>
  <mergeCells count="1">
    <mergeCell ref="B30:D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D6FDE-54A3-4888-9494-8649CCF0FAF8}">
  <ds:schemaRefs>
    <ds:schemaRef ds:uri="http://purl.org/dc/terms/"/>
    <ds:schemaRef ds:uri="http://www.w3.org/XML/1998/namespace"/>
    <ds:schemaRef ds:uri="http://purl.org/dc/dcmitype/"/>
    <ds:schemaRef ds:uri="9ff24d7a-548a-41b6-88e1-e75b95e9e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7185b2f-0383-4a7a-a7c7-9c28950bd86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F9F368-4FFC-40EB-85F4-56C3ED2FC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C513F-88A1-4271-9D9A-71EBE49D63D9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  <clbl:label id="{bebb13f2-8055-45e8-8996-833580dda649}" enabled="1" method="Privileged" siteId="{f7053f18-68f3-4a43-aec4-4902f78205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Q5 Calc</vt:lpstr>
      <vt:lpstr>Q6(c)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Blossom, Jacklynn</dc:creator>
  <cp:lastModifiedBy>Mark Dulceak</cp:lastModifiedBy>
  <dcterms:created xsi:type="dcterms:W3CDTF">2025-06-06T15:06:50Z</dcterms:created>
  <dcterms:modified xsi:type="dcterms:W3CDTF">2025-07-22T18:58:59Z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