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47a47d940f9265/Documents/DocumentsOD/SOA/E^0E/ERM Exam/Case Study/"/>
    </mc:Choice>
  </mc:AlternateContent>
  <xr:revisionPtr revIDLastSave="10" documentId="8_{ADDC4096-71FE-4663-8969-B82837B87290}" xr6:coauthVersionLast="47" xr6:coauthVersionMax="47" xr10:uidLastSave="{880F6F73-D251-4B19-B97B-B6F2C69AF9AF}"/>
  <bookViews>
    <workbookView xWindow="-108" yWindow="-108" windowWidth="23256" windowHeight="13896" activeTab="2" xr2:uid="{00000000-000D-0000-FFFF-FFFF00000000}"/>
  </bookViews>
  <sheets>
    <sheet name="Big Ben Inc St 1.5" sheetId="28" r:id="rId1"/>
    <sheet name="Big Ben BS 1.5" sheetId="29" r:id="rId2"/>
    <sheet name="Lyon 4.1" sheetId="1" r:id="rId3"/>
    <sheet name="SLIC 4.1" sheetId="24" r:id="rId4"/>
    <sheet name="AHA 4.1" sheetId="3" r:id="rId5"/>
    <sheet name="Pryde 4.1" sheetId="4" r:id="rId6"/>
    <sheet name="SLIC 4.10" sheetId="7" state="hidden" r:id="rId7"/>
    <sheet name="SPIA Writer 4.3" sheetId="22" state="hidden" r:id="rId8"/>
    <sheet name="MPS Re 4.3" sheetId="23" state="hidden" r:id="rId9"/>
    <sheet name="AHA 5.15" sheetId="8" state="hidden" r:id="rId10"/>
    <sheet name="AHA 5.15 (2nd part)" sheetId="12" state="hidden" r:id="rId11"/>
    <sheet name="AHA 5.15 (3rd part)" sheetId="14" state="hidden" r:id="rId12"/>
    <sheet name="Eureka 5.16 (2nd part)" sheetId="9" state="hidden" r:id="rId13"/>
    <sheet name="Pryde 6.2" sheetId="18" state="hidden" r:id="rId14"/>
    <sheet name="Pryde 6.5" sheetId="21" state="hidden" r:id="rId15"/>
    <sheet name="Pryde 6.6" sheetId="20" state="hidden" r:id="rId16"/>
    <sheet name="Pryde 6.9" sheetId="10" state="hidden" r:id="rId17"/>
    <sheet name="Pryde 6.10" sheetId="15" state="hidden" r:id="rId18"/>
    <sheet name="Pryde 6.11" sheetId="17" state="hidden" r:id="rId19"/>
  </sheets>
  <externalReferences>
    <externalReference r:id="rId20"/>
  </externalReferences>
  <definedNames>
    <definedName name="BaseYear">'Lyon 4.1'!$I$1</definedName>
    <definedName name="Divisor">[1]Inputs!$B$2</definedName>
    <definedName name="Factor">#REF!</definedName>
    <definedName name="FD_Multiple">[1]Inputs!$B$4</definedName>
    <definedName name="_xlnm.Print_Area" localSheetId="2">'Lyon 4.1'!$A$1:$G$43</definedName>
    <definedName name="_xlnm.Print_Area" localSheetId="5">'Pryde 4.1'!$A$1:$F$42</definedName>
    <definedName name="Year1" localSheetId="1">[1]Inputs!$B$1</definedName>
    <definedName name="Year1" localSheetId="0">[1]Inputs!$B$1</definedName>
    <definedName name="Year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8" l="1"/>
  <c r="E6" i="28"/>
  <c r="E7" i="28"/>
  <c r="E9" i="28"/>
  <c r="E11" i="28"/>
  <c r="E12" i="28"/>
  <c r="E13" i="28"/>
  <c r="E14" i="28"/>
  <c r="E15" i="28"/>
  <c r="E16" i="28"/>
  <c r="E17" i="28"/>
  <c r="E18" i="28"/>
  <c r="E19" i="28"/>
  <c r="E20" i="28"/>
  <c r="E23" i="28"/>
  <c r="E21" i="28" l="1"/>
  <c r="E8" i="28"/>
  <c r="E10" i="28" s="1"/>
  <c r="E22" i="28" s="1"/>
  <c r="E24" i="28" s="1"/>
  <c r="F37" i="23" l="1"/>
  <c r="E37" i="23"/>
  <c r="D37" i="23"/>
  <c r="C37" i="23"/>
  <c r="B37" i="23"/>
  <c r="F36" i="23"/>
  <c r="E36" i="23"/>
  <c r="D36" i="23"/>
  <c r="C36" i="23"/>
  <c r="B36" i="23"/>
  <c r="F35" i="23"/>
  <c r="E35" i="23"/>
  <c r="D35" i="23"/>
  <c r="C35" i="23"/>
  <c r="B35" i="23"/>
  <c r="F34" i="23"/>
  <c r="E34" i="23"/>
  <c r="D34" i="23"/>
  <c r="C34" i="23"/>
  <c r="B34" i="23"/>
  <c r="F33" i="23"/>
  <c r="E33" i="23"/>
  <c r="D33" i="23"/>
  <c r="C33" i="23"/>
  <c r="B33" i="23"/>
  <c r="F32" i="23"/>
  <c r="E32" i="23"/>
  <c r="D32" i="23"/>
  <c r="C32" i="23"/>
  <c r="B32" i="23"/>
  <c r="F30" i="23"/>
  <c r="E30" i="23"/>
  <c r="D30" i="23"/>
  <c r="C30" i="23"/>
  <c r="B30" i="23"/>
  <c r="F27" i="23"/>
  <c r="E27" i="23"/>
  <c r="D27" i="23"/>
  <c r="C27" i="23"/>
  <c r="B27" i="23"/>
  <c r="F25" i="23"/>
  <c r="E25" i="23"/>
  <c r="D25" i="23"/>
  <c r="C25" i="23"/>
  <c r="B25" i="23"/>
  <c r="F23" i="23"/>
  <c r="E23" i="23"/>
  <c r="D23" i="23"/>
  <c r="C23" i="23"/>
  <c r="B23" i="23"/>
  <c r="F22" i="23"/>
  <c r="E22" i="23"/>
  <c r="D22" i="23"/>
  <c r="C22" i="23"/>
  <c r="B22" i="23"/>
  <c r="F21" i="23"/>
  <c r="E21" i="23"/>
  <c r="D21" i="23"/>
  <c r="C21" i="23"/>
  <c r="B21" i="23"/>
  <c r="F20" i="23"/>
  <c r="E20" i="23"/>
  <c r="D20" i="23"/>
  <c r="C20" i="23"/>
  <c r="B20" i="23"/>
  <c r="F18" i="23"/>
  <c r="E18" i="23"/>
  <c r="D18" i="23"/>
  <c r="C18" i="23"/>
  <c r="B18" i="23"/>
  <c r="F15" i="23"/>
  <c r="E15" i="23"/>
  <c r="D15" i="23"/>
  <c r="C15" i="23"/>
  <c r="B15" i="23"/>
  <c r="F14" i="23"/>
  <c r="E14" i="23"/>
  <c r="D14" i="23"/>
  <c r="C14" i="23"/>
  <c r="B14" i="23"/>
  <c r="F13" i="23"/>
  <c r="E13" i="23"/>
  <c r="D13" i="23"/>
  <c r="C13" i="23"/>
  <c r="B13" i="23"/>
  <c r="F11" i="23"/>
  <c r="E11" i="23"/>
  <c r="D11" i="23"/>
  <c r="C11" i="23"/>
  <c r="B11" i="23"/>
  <c r="F9" i="23"/>
  <c r="E9" i="23"/>
  <c r="D9" i="23"/>
  <c r="C9" i="23"/>
  <c r="B9" i="23"/>
  <c r="F7" i="23"/>
  <c r="E7" i="23"/>
  <c r="D7" i="23"/>
  <c r="C7" i="23"/>
  <c r="B7" i="23"/>
  <c r="F5" i="23"/>
  <c r="E5" i="23"/>
  <c r="D5" i="23"/>
  <c r="C5" i="23"/>
  <c r="B5" i="23"/>
  <c r="F4" i="23"/>
  <c r="E4" i="23"/>
  <c r="D4" i="23"/>
  <c r="C4" i="23"/>
  <c r="B4" i="23"/>
  <c r="F38" i="22"/>
  <c r="E38" i="22"/>
  <c r="D38" i="22"/>
  <c r="C38" i="22"/>
  <c r="B38" i="22"/>
  <c r="F37" i="22"/>
  <c r="E37" i="22"/>
  <c r="D37" i="22"/>
  <c r="C37" i="22"/>
  <c r="B37" i="22"/>
  <c r="F36" i="22"/>
  <c r="E36" i="22"/>
  <c r="D36" i="22"/>
  <c r="C36" i="22"/>
  <c r="B36" i="22"/>
  <c r="F35" i="22"/>
  <c r="E35" i="22"/>
  <c r="D35" i="22"/>
  <c r="C35" i="22"/>
  <c r="B35" i="22"/>
  <c r="F34" i="22"/>
  <c r="E34" i="22"/>
  <c r="D34" i="22"/>
  <c r="C34" i="22"/>
  <c r="B34" i="22"/>
  <c r="F31" i="22"/>
  <c r="E31" i="22"/>
  <c r="D31" i="22"/>
  <c r="C31" i="22"/>
  <c r="B31" i="22"/>
  <c r="F29" i="22"/>
  <c r="E29" i="22"/>
  <c r="D29" i="22"/>
  <c r="C29" i="22"/>
  <c r="B29" i="22"/>
  <c r="F27" i="22"/>
  <c r="E27" i="22"/>
  <c r="D27" i="22"/>
  <c r="C27" i="22"/>
  <c r="B27" i="22"/>
  <c r="F26" i="22"/>
  <c r="E26" i="22"/>
  <c r="D26" i="22"/>
  <c r="C26" i="22"/>
  <c r="B26" i="22"/>
  <c r="F25" i="22"/>
  <c r="E25" i="22"/>
  <c r="D25" i="22"/>
  <c r="C25" i="22"/>
  <c r="B25" i="22"/>
  <c r="F23" i="22"/>
  <c r="E23" i="22"/>
  <c r="D23" i="22"/>
  <c r="C23" i="22"/>
  <c r="B23" i="22"/>
  <c r="F22" i="22"/>
  <c r="E22" i="22"/>
  <c r="D22" i="22"/>
  <c r="C22" i="22"/>
  <c r="B22" i="22"/>
  <c r="F21" i="22"/>
  <c r="E21" i="22"/>
  <c r="D21" i="22"/>
  <c r="C21" i="22"/>
  <c r="B21" i="22"/>
  <c r="F18" i="22"/>
  <c r="E18" i="22"/>
  <c r="D18" i="22"/>
  <c r="C18" i="22"/>
  <c r="B18" i="22"/>
  <c r="F17" i="22"/>
  <c r="E17" i="22"/>
  <c r="D17" i="22"/>
  <c r="C17" i="22"/>
  <c r="B17" i="22"/>
  <c r="F16" i="22"/>
  <c r="E16" i="22"/>
  <c r="D16" i="22"/>
  <c r="C16" i="22"/>
  <c r="B16" i="22"/>
  <c r="F14" i="22"/>
  <c r="E14" i="22"/>
  <c r="D14" i="22"/>
  <c r="C14" i="22"/>
  <c r="B14" i="22"/>
  <c r="F13" i="22"/>
  <c r="E13" i="22"/>
  <c r="D13" i="22"/>
  <c r="C13" i="22"/>
  <c r="B13" i="22"/>
  <c r="F12" i="22"/>
  <c r="E12" i="22"/>
  <c r="D12" i="22"/>
  <c r="C12" i="22"/>
  <c r="B12" i="22"/>
  <c r="F11" i="22"/>
  <c r="E11" i="22"/>
  <c r="D11" i="22"/>
  <c r="C11" i="22"/>
  <c r="B11" i="22"/>
  <c r="F10" i="22"/>
  <c r="E10" i="22"/>
  <c r="D10" i="22"/>
  <c r="C10" i="22"/>
  <c r="B10" i="22"/>
  <c r="F9" i="22"/>
  <c r="E9" i="22"/>
  <c r="D9" i="22"/>
  <c r="C9" i="22"/>
  <c r="B9" i="22"/>
  <c r="F8" i="22"/>
  <c r="E8" i="22"/>
  <c r="D8" i="22"/>
  <c r="C8" i="22"/>
  <c r="B8" i="22"/>
  <c r="F6" i="22"/>
  <c r="E6" i="22"/>
  <c r="D6" i="22"/>
  <c r="C6" i="22"/>
  <c r="B6" i="22"/>
  <c r="F5" i="22"/>
  <c r="E5" i="22"/>
  <c r="D5" i="22"/>
  <c r="C5" i="22"/>
  <c r="B5" i="22"/>
  <c r="F4" i="22"/>
  <c r="E4" i="22"/>
  <c r="D4" i="22"/>
  <c r="C4" i="22"/>
  <c r="B4" i="22"/>
  <c r="F3" i="22"/>
  <c r="E3" i="22"/>
  <c r="D3" i="22"/>
  <c r="C3" i="22"/>
  <c r="B3" i="22"/>
  <c r="C1" i="23"/>
  <c r="D1" i="23"/>
  <c r="E1" i="23"/>
  <c r="F1" i="23"/>
  <c r="C1" i="22"/>
  <c r="D1" i="22"/>
  <c r="E1" i="22"/>
  <c r="F1" i="22"/>
  <c r="H242" i="10"/>
  <c r="H260" i="8"/>
  <c r="H287" i="7"/>
  <c r="H36" i="4"/>
  <c r="C64" i="9"/>
</calcChain>
</file>

<file path=xl/sharedStrings.xml><?xml version="1.0" encoding="utf-8"?>
<sst xmlns="http://schemas.openxmlformats.org/spreadsheetml/2006/main" count="1160" uniqueCount="348">
  <si>
    <t>SLIC</t>
  </si>
  <si>
    <t>AHA</t>
  </si>
  <si>
    <t>Helios</t>
  </si>
  <si>
    <t>Income Statement (000s)</t>
  </si>
  <si>
    <t>Premiums &amp; Policy Fees</t>
  </si>
  <si>
    <t>Investment Income</t>
  </si>
  <si>
    <t>TOTAL REVENUE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</si>
  <si>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</si>
  <si>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</si>
  <si>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</si>
  <si>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</si>
  <si>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</si>
  <si>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</si>
  <si>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</si>
  <si>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</si>
  <si>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</si>
  <si>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</si>
  <si>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</si>
  <si>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</si>
  <si>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</si>
  <si>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</si>
  <si>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</si>
  <si>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</si>
  <si>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</si>
  <si>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</si>
  <si>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</si>
  <si>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</si>
  <si>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</si>
  <si>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</si>
  <si>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</si>
  <si>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</si>
  <si>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</si>
  <si>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</si>
  <si>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</si>
  <si>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</si>
  <si>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</si>
  <si>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</si>
  <si>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</si>
  <si>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</si>
  <si>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</si>
  <si>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</si>
  <si>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</si>
  <si>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</si>
  <si>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</si>
  <si>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</si>
  <si>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</si>
  <si>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</si>
  <si>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</si>
  <si>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</si>
  <si>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</si>
  <si>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</si>
  <si>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</si>
  <si>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</si>
  <si>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</si>
  <si>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</si>
  <si>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</si>
  <si>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</si>
  <si>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</si>
  <si>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</si>
  <si>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</si>
  <si>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</si>
  <si>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</si>
  <si>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</si>
  <si>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</si>
  <si>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</si>
  <si>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</si>
  <si>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</si>
  <si>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Total</t>
  </si>
  <si>
    <t>Other</t>
  </si>
  <si>
    <t>TERM</t>
  </si>
  <si>
    <t>Additional EC Balance Sheet Information</t>
  </si>
  <si>
    <t>Transfer from/(to) Corporate</t>
  </si>
  <si>
    <t>UNIVERSAL LIFE</t>
  </si>
  <si>
    <t>VARIABLE ANNUITIES</t>
  </si>
  <si>
    <t>SPIA</t>
  </si>
  <si>
    <t>Transfer from/(to) Lines</t>
  </si>
  <si>
    <t>LTC</t>
  </si>
  <si>
    <t>INDIVIDUAL</t>
  </si>
  <si>
    <t>SMALL GROUP</t>
  </si>
  <si>
    <t>LARGE GROUP</t>
  </si>
  <si>
    <t>Capitation Payments</t>
  </si>
  <si>
    <t>Direct Medical Expense Payment</t>
  </si>
  <si>
    <t>Medical groups</t>
  </si>
  <si>
    <t>Intermediaries</t>
  </si>
  <si>
    <t>All other providers</t>
  </si>
  <si>
    <t>Total capitation payments</t>
  </si>
  <si>
    <t>Other Payments</t>
  </si>
  <si>
    <t>Fee-for-service</t>
  </si>
  <si>
    <t>Contractual fee payments</t>
  </si>
  <si>
    <t>Bonus/withhold arrangements: fee-for-service</t>
  </si>
  <si>
    <t>Bonus/withhold arrangements: contractual fee payments</t>
  </si>
  <si>
    <t>Non-contingent salaries</t>
  </si>
  <si>
    <t>Aggregate cost arrangements</t>
  </si>
  <si>
    <t>All other payments</t>
  </si>
  <si>
    <t>Total other payments</t>
  </si>
  <si>
    <t>Total (line 4 + line 12)</t>
  </si>
  <si>
    <t>Total Members at the end of:</t>
  </si>
  <si>
    <t>1.</t>
  </si>
  <si>
    <t>Prior Year</t>
  </si>
  <si>
    <t>2.</t>
  </si>
  <si>
    <t>First Quarter, Current Year</t>
  </si>
  <si>
    <t>3.</t>
  </si>
  <si>
    <t>Second Quarter, Current Year</t>
  </si>
  <si>
    <t>4.</t>
  </si>
  <si>
    <t>Third Quarter, Current Year</t>
  </si>
  <si>
    <t>5.</t>
  </si>
  <si>
    <t>Fourth Quarter, Current Year</t>
  </si>
  <si>
    <t>6.</t>
  </si>
  <si>
    <t>Current Year Member Months</t>
  </si>
  <si>
    <t>Total Members Ambulatory Encounters for Year:</t>
  </si>
  <si>
    <t>7.</t>
  </si>
  <si>
    <t>Physician</t>
  </si>
  <si>
    <t>8.</t>
  </si>
  <si>
    <t>Non-Physician</t>
  </si>
  <si>
    <t>9.</t>
  </si>
  <si>
    <t>10.</t>
  </si>
  <si>
    <t>Hospital Patient Days Incurred</t>
  </si>
  <si>
    <t>11.</t>
  </si>
  <si>
    <t>Number of Inpatient Admissions</t>
  </si>
  <si>
    <t>Premiums, Written and Earned (in $000s)</t>
  </si>
  <si>
    <t>12.</t>
  </si>
  <si>
    <t>13.</t>
  </si>
  <si>
    <t>Life Premiums, Direct</t>
  </si>
  <si>
    <t>14.</t>
  </si>
  <si>
    <t>Property &amp; Casualty Premiums, Written</t>
  </si>
  <si>
    <t>15.</t>
  </si>
  <si>
    <t>Health Premiums, Earned</t>
  </si>
  <si>
    <t>16.</t>
  </si>
  <si>
    <t>Life Premiums, Earned</t>
  </si>
  <si>
    <t>17.</t>
  </si>
  <si>
    <t>Property &amp; Casualty Premiums, Earned</t>
  </si>
  <si>
    <t>Claims, Paid and Incurred (in $000s)</t>
  </si>
  <si>
    <t>18.</t>
  </si>
  <si>
    <t>Amount Paid for Provision of Health Care Services</t>
  </si>
  <si>
    <t>19.</t>
  </si>
  <si>
    <t>Amount Incurred for Provision of Health Care Services</t>
  </si>
  <si>
    <t>Member Ambulatory Encounters for Year - Per 1,000</t>
  </si>
  <si>
    <t>Premiums, Written and Earned - PMPM</t>
  </si>
  <si>
    <t>Claims, Paid and Incurred - PMPM</t>
  </si>
  <si>
    <t>Total Group Medical</t>
  </si>
  <si>
    <t>NY</t>
  </si>
  <si>
    <t>Direct Premium (in $000s)</t>
  </si>
  <si>
    <t>Direct Claims (in $000s)</t>
  </si>
  <si>
    <t>Direct Loss Ratio</t>
  </si>
  <si>
    <t>Earned Premiums - PMPM</t>
  </si>
  <si>
    <t>Incurred Claims - PMPM</t>
  </si>
  <si>
    <t>PERSONAL AUTO</t>
  </si>
  <si>
    <t>PERSONAL PROPERTY</t>
  </si>
  <si>
    <t>COMMERCIAL MULTIPLE PERIL</t>
  </si>
  <si>
    <t>WORKERS COMPENSATION</t>
  </si>
  <si>
    <t>Section</t>
  </si>
  <si>
    <t>Page</t>
  </si>
  <si>
    <t>Contractual fee payments for medical</t>
  </si>
  <si>
    <t>Contractual fee payments for LTC</t>
  </si>
  <si>
    <t>Total (line 4 + line 13)</t>
  </si>
  <si>
    <t>Comprehensive Hospital &amp; Medical</t>
  </si>
  <si>
    <t>Individual</t>
  </si>
  <si>
    <t>Small Group</t>
  </si>
  <si>
    <t>Large Group</t>
  </si>
  <si>
    <t>Long Term Care</t>
  </si>
  <si>
    <t>Claims, Paid and Incurred -PMPM</t>
  </si>
  <si>
    <t xml:space="preserve">Page </t>
  </si>
  <si>
    <t>Health-Specific Exhibits</t>
  </si>
  <si>
    <t>NV</t>
  </si>
  <si>
    <t>OR</t>
  </si>
  <si>
    <t>WA</t>
  </si>
  <si>
    <t>CA</t>
  </si>
  <si>
    <t>IL</t>
  </si>
  <si>
    <t>IN</t>
  </si>
  <si>
    <t>NJ</t>
  </si>
  <si>
    <t>MI</t>
  </si>
  <si>
    <t>SC</t>
  </si>
  <si>
    <t>TN</t>
  </si>
  <si>
    <t>TX</t>
  </si>
  <si>
    <t>OH</t>
  </si>
  <si>
    <t>GA</t>
  </si>
  <si>
    <t>KY</t>
  </si>
  <si>
    <t>WI</t>
  </si>
  <si>
    <t>GROUP MEDICAL</t>
  </si>
  <si>
    <t>Earned Premium - PMPM</t>
  </si>
  <si>
    <t>INDIVIDUAL MEDICAL</t>
  </si>
  <si>
    <t>Health Earned Premiums</t>
  </si>
  <si>
    <t>Earned Premiums</t>
  </si>
  <si>
    <t>Combined
Financials</t>
  </si>
  <si>
    <t>Lyon 
Corporate *</t>
  </si>
  <si>
    <t>Overall</t>
  </si>
  <si>
    <t>Excess Capital</t>
  </si>
  <si>
    <t>Expense Ratios</t>
  </si>
  <si>
    <t>Net UW</t>
  </si>
  <si>
    <t xml:space="preserve">Income </t>
  </si>
  <si>
    <t>Loss &amp;</t>
  </si>
  <si>
    <t>Net</t>
  </si>
  <si>
    <t>($000)</t>
  </si>
  <si>
    <t>LAE</t>
  </si>
  <si>
    <t>Ratio</t>
  </si>
  <si>
    <t>5-Yr Avg</t>
  </si>
  <si>
    <t xml:space="preserve">Original </t>
  </si>
  <si>
    <t>Developed</t>
  </si>
  <si>
    <t xml:space="preserve">Loss </t>
  </si>
  <si>
    <t>through</t>
  </si>
  <si>
    <t>Reserves</t>
  </si>
  <si>
    <t>Underwriting Results</t>
  </si>
  <si>
    <t>Long-term Bonds</t>
  </si>
  <si>
    <t>Preferred Stock</t>
  </si>
  <si>
    <t>Common Stock</t>
  </si>
  <si>
    <t>Cash &amp; short-term</t>
  </si>
  <si>
    <t>Other non-affiliated inv asset</t>
  </si>
  <si>
    <t>Investment in affiliates</t>
  </si>
  <si>
    <t>Total invested assets</t>
  </si>
  <si>
    <t>Asset Class</t>
  </si>
  <si>
    <t>Assets (000s)</t>
  </si>
  <si>
    <t>Underwriting Results Table - Catastrophe Year</t>
  </si>
  <si>
    <t xml:space="preserve">Written </t>
  </si>
  <si>
    <t>Written</t>
  </si>
  <si>
    <t>Premium</t>
  </si>
  <si>
    <t>% of</t>
  </si>
  <si>
    <t>Direct</t>
  </si>
  <si>
    <t>NPW</t>
  </si>
  <si>
    <t>Line</t>
  </si>
  <si>
    <t>Workers Compensation</t>
  </si>
  <si>
    <t>Personal Automobile</t>
  </si>
  <si>
    <t>Personal Property</t>
  </si>
  <si>
    <t>Totals</t>
  </si>
  <si>
    <t>Health Premiums, Written</t>
  </si>
  <si>
    <t>Avalable Economic Capital</t>
  </si>
  <si>
    <t>SLIC CORPORATE</t>
  </si>
  <si>
    <t>AHA CORPORATE</t>
  </si>
  <si>
    <t>PRYDE CORPORATE</t>
  </si>
  <si>
    <t>Combined</t>
  </si>
  <si>
    <t>Commissions</t>
  </si>
  <si>
    <t>Risk Capital Table</t>
  </si>
  <si>
    <t>Standalone</t>
  </si>
  <si>
    <t>Diversified Capital</t>
  </si>
  <si>
    <t>Diversified</t>
  </si>
  <si>
    <t xml:space="preserve">as a Percent of </t>
  </si>
  <si>
    <t>Risk Type</t>
  </si>
  <si>
    <t>Requirements</t>
  </si>
  <si>
    <t>Requirement</t>
  </si>
  <si>
    <t>Reserve</t>
  </si>
  <si>
    <t>Catastrophe</t>
  </si>
  <si>
    <t>Credit</t>
  </si>
  <si>
    <t>Investment</t>
  </si>
  <si>
    <t>ALM</t>
  </si>
  <si>
    <t>** RBC Ratio reduced by any dividend to Lyon paid in following year</t>
  </si>
  <si>
    <t xml:space="preserve">  RBC Ratio*</t>
  </si>
  <si>
    <t>Pryde 6.11</t>
  </si>
  <si>
    <t>Pryde 6.10</t>
  </si>
  <si>
    <t>Pryde 6.9</t>
  </si>
  <si>
    <t>Pryde 6.6</t>
  </si>
  <si>
    <t>Pryde 6.5</t>
  </si>
  <si>
    <t>Pryde 6.2</t>
  </si>
  <si>
    <t>Eureka 5.15b</t>
  </si>
  <si>
    <t>Calendar Year</t>
  </si>
  <si>
    <t>Commercial MultiPeril</t>
  </si>
  <si>
    <t>2021  AHA Transactions with Providers (in $000s)</t>
  </si>
  <si>
    <t>2021 AHA  Premiums, Enrollment, and Utilization</t>
  </si>
  <si>
    <t>2021 AHA Experience by State</t>
  </si>
  <si>
    <t>Business Type</t>
  </si>
  <si>
    <t>2021 Eureka Transactions with Providers (in $000s)</t>
  </si>
  <si>
    <t>2021 Eureka Premiums, Enrollment, and Utilization</t>
  </si>
  <si>
    <t>2021 Eureka Experience by State</t>
  </si>
  <si>
    <t>SPIA Writer</t>
  </si>
  <si>
    <t>Unrounded Source Numbers</t>
  </si>
  <si>
    <t>Free Surplus</t>
  </si>
  <si>
    <t>MPS Re</t>
  </si>
  <si>
    <t>Pryde</t>
  </si>
  <si>
    <t>Property and casualty losses and loss expense</t>
  </si>
  <si>
    <t>Property and casualty loss and other liabilities</t>
  </si>
  <si>
    <t>SLIC Financial Statements</t>
  </si>
  <si>
    <t>* RBC Ratio reduced by any dividend to Lyon paid in following year</t>
  </si>
  <si>
    <t>2024 FINANCIAL STATEMENTS</t>
  </si>
  <si>
    <t xml:space="preserve"> </t>
  </si>
  <si>
    <t xml:space="preserve">  RBC Ratio**</t>
  </si>
  <si>
    <t>Note:  Lyon uses Company Action Level RBC; AHA uses Authorized Control Level RBC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</si>
  <si>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</si>
  <si>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</si>
  <si>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</si>
  <si>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</si>
  <si>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</si>
  <si>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</si>
  <si>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</si>
  <si>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</si>
  <si>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</si>
  <si>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</si>
  <si>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</si>
  <si>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</si>
  <si>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</si>
  <si>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</si>
  <si>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</si>
  <si>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</si>
  <si>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</si>
  <si>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</si>
  <si>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</si>
  <si>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</si>
  <si>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</si>
  <si>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</si>
  <si>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</si>
  <si>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</si>
  <si>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</si>
  <si>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</si>
  <si>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</si>
  <si>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</si>
  <si>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</si>
  <si>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</si>
  <si>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</si>
  <si>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</si>
  <si>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</si>
  <si>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</si>
  <si>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</si>
  <si>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</si>
  <si>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</si>
  <si>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</si>
  <si>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</si>
  <si>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</si>
  <si>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</si>
  <si>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</si>
  <si>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</si>
  <si>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</si>
  <si>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</si>
  <si>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</si>
  <si>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</si>
  <si>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</si>
  <si>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</si>
  <si>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</si>
  <si>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</si>
  <si>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</si>
  <si>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</si>
  <si>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</si>
  <si>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</si>
  <si>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</si>
  <si>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</si>
  <si>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</si>
  <si>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</si>
  <si>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</si>
  <si>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</si>
  <si>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</si>
  <si>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</si>
  <si>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</si>
  <si>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</si>
  <si>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</si>
  <si>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These lines not shown for ERM</t>
  </si>
  <si>
    <t>Noncontrolling interests</t>
  </si>
  <si>
    <t>Total equity</t>
  </si>
  <si>
    <t>Total liabilities and equity</t>
  </si>
  <si>
    <t>2024 Annual Report – Big Ben</t>
  </si>
  <si>
    <t>Dec 31,2022</t>
  </si>
  <si>
    <t>Dec 31,2023</t>
  </si>
  <si>
    <t>Dec 31,2024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</si>
</sst>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[$$-409]* #,##0_);_([$$-409]* \(#,##0\);_([$$-409]* &quot;-&quot;??_);_(@_)"/>
    <numFmt numFmtId="167" formatCode="&quot;$&quot;#,##0.00"/>
    <numFmt numFmtId="168" formatCode="_([$$-409]* #,##0.00_);_([$$-409]* \(#,##0.00\);_([$$-409]* &quot;-&quot;??_);_(@_)"/>
    <numFmt numFmtId="169" formatCode="0.0%"/>
    <numFmt numFmtId="170" formatCode="#,##0.0_);\(#,##0.0\)"/>
    <numFmt numFmtId="171" formatCode="0_);\(0\)"/>
    <numFmt numFmtId="172" formatCode="0.0"/>
    <numFmt numFmtId="174" formatCode="#,##0.0_);[Red]\(#,##0.0\)"/>
    <numFmt numFmtId="176" formatCode="mm/dd/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C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39"/>
      <name val="Arial"/>
      <family val="2"/>
    </font>
    <font>
      <sz val="10"/>
      <name val="Arial"/>
    </font>
    <font>
      <sz val="10"/>
      <color theme="0" tint="-0.89999084444715716"/>
      <name val="Arial"/>
      <family val="2"/>
    </font>
    <font>
      <b/>
      <sz val="14"/>
      <color indexed="62"/>
      <name val="Arial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9"/>
      <name val="Arial"/>
      <family val="2"/>
    </font>
    <font>
      <sz val="9"/>
      <color indexed="55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u val="singleAccounting"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9"/>
      </right>
      <top/>
      <bottom style="medium">
        <color indexed="23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/>
    <xf numFmtId="43" fontId="44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165" fontId="12" fillId="0" borderId="0" xfId="1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9" fontId="12" fillId="0" borderId="0" xfId="0" applyNumberFormat="1" applyFont="1" applyAlignment="1">
      <alignment horizontal="right"/>
    </xf>
    <xf numFmtId="164" fontId="12" fillId="0" borderId="0" xfId="1" applyNumberFormat="1" applyFont="1" applyFill="1" applyBorder="1"/>
    <xf numFmtId="37" fontId="0" fillId="0" borderId="0" xfId="0" applyNumberFormat="1"/>
    <xf numFmtId="37" fontId="8" fillId="0" borderId="0" xfId="0" applyNumberFormat="1" applyFont="1"/>
    <xf numFmtId="37" fontId="6" fillId="0" borderId="0" xfId="1" applyNumberFormat="1" applyFont="1" applyFill="1" applyBorder="1"/>
    <xf numFmtId="37" fontId="8" fillId="0" borderId="0" xfId="1" applyNumberFormat="1" applyFont="1" applyFill="1" applyBorder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37" fontId="6" fillId="0" borderId="0" xfId="0" applyNumberFormat="1" applyFont="1"/>
    <xf numFmtId="37" fontId="7" fillId="0" borderId="0" xfId="1" applyNumberFormat="1" applyFont="1" applyFill="1" applyBorder="1"/>
    <xf numFmtId="0" fontId="17" fillId="0" borderId="0" xfId="0" applyFont="1"/>
    <xf numFmtId="171" fontId="8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Fill="1"/>
    <xf numFmtId="164" fontId="18" fillId="0" borderId="0" xfId="1" applyNumberFormat="1" applyFont="1"/>
    <xf numFmtId="0" fontId="20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6" fontId="0" fillId="0" borderId="0" xfId="0" applyNumberFormat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right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quotePrefix="1" applyFont="1"/>
    <xf numFmtId="0" fontId="0" fillId="0" borderId="0" xfId="0" quotePrefix="1"/>
    <xf numFmtId="3" fontId="0" fillId="0" borderId="0" xfId="0" applyNumberFormat="1"/>
    <xf numFmtId="167" fontId="0" fillId="0" borderId="0" xfId="0" applyNumberFormat="1"/>
    <xf numFmtId="0" fontId="0" fillId="2" borderId="0" xfId="0" applyFill="1" applyAlignment="1">
      <alignment horizontal="right"/>
    </xf>
    <xf numFmtId="0" fontId="0" fillId="0" borderId="0" xfId="0" applyAlignment="1">
      <alignment horizontal="centerContinuous"/>
    </xf>
    <xf numFmtId="169" fontId="0" fillId="0" borderId="0" xfId="3" applyNumberFormat="1" applyFont="1"/>
    <xf numFmtId="41" fontId="0" fillId="0" borderId="0" xfId="3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16" fillId="0" borderId="0" xfId="1" applyNumberFormat="1" applyFont="1"/>
    <xf numFmtId="0" fontId="10" fillId="0" borderId="0" xfId="0" applyFont="1" applyAlignment="1">
      <alignment wrapText="1"/>
    </xf>
    <xf numFmtId="9" fontId="8" fillId="0" borderId="0" xfId="3" applyFont="1" applyFill="1" applyBorder="1"/>
    <xf numFmtId="9" fontId="6" fillId="0" borderId="0" xfId="3" applyFont="1" applyFill="1" applyBorder="1"/>
    <xf numFmtId="9" fontId="7" fillId="0" borderId="0" xfId="3" applyFont="1" applyFill="1" applyBorder="1"/>
    <xf numFmtId="0" fontId="16" fillId="0" borderId="0" xfId="0" applyFont="1"/>
    <xf numFmtId="164" fontId="16" fillId="0" borderId="0" xfId="1" applyNumberFormat="1" applyFont="1" applyFill="1"/>
    <xf numFmtId="169" fontId="16" fillId="0" borderId="0" xfId="3" applyNumberFormat="1" applyFont="1" applyFill="1"/>
    <xf numFmtId="0" fontId="0" fillId="3" borderId="0" xfId="0" applyFill="1"/>
    <xf numFmtId="0" fontId="6" fillId="3" borderId="0" xfId="0" applyFont="1" applyFill="1"/>
    <xf numFmtId="0" fontId="12" fillId="3" borderId="0" xfId="0" applyFont="1" applyFill="1"/>
    <xf numFmtId="0" fontId="12" fillId="0" borderId="0" xfId="0" applyFont="1" applyAlignment="1">
      <alignment horizontal="center" wrapText="1"/>
    </xf>
    <xf numFmtId="0" fontId="0" fillId="4" borderId="1" xfId="0" applyFill="1" applyBorder="1"/>
    <xf numFmtId="0" fontId="0" fillId="4" borderId="0" xfId="0" applyFill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9" fontId="0" fillId="0" borderId="8" xfId="3" applyNumberFormat="1" applyFont="1" applyBorder="1"/>
    <xf numFmtId="169" fontId="0" fillId="0" borderId="9" xfId="3" applyNumberFormat="1" applyFont="1" applyBorder="1"/>
    <xf numFmtId="0" fontId="16" fillId="0" borderId="0" xfId="0" applyFont="1" applyAlignment="1">
      <alignment horizontal="center" vertical="center"/>
    </xf>
    <xf numFmtId="0" fontId="15" fillId="0" borderId="0" xfId="0" applyFont="1"/>
    <xf numFmtId="169" fontId="16" fillId="0" borderId="0" xfId="0" applyNumberFormat="1" applyFont="1"/>
    <xf numFmtId="0" fontId="18" fillId="0" borderId="0" xfId="0" applyFont="1"/>
    <xf numFmtId="0" fontId="20" fillId="4" borderId="0" xfId="0" applyFont="1" applyFill="1"/>
    <xf numFmtId="0" fontId="21" fillId="4" borderId="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0" fontId="21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vertical="center"/>
    </xf>
    <xf numFmtId="6" fontId="21" fillId="4" borderId="0" xfId="0" applyNumberFormat="1" applyFont="1" applyFill="1" applyAlignment="1">
      <alignment horizontal="right" vertical="center"/>
    </xf>
    <xf numFmtId="6" fontId="21" fillId="4" borderId="3" xfId="0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vertical="center"/>
    </xf>
    <xf numFmtId="6" fontId="19" fillId="4" borderId="0" xfId="0" applyNumberFormat="1" applyFont="1" applyFill="1" applyAlignment="1">
      <alignment horizontal="right" vertical="center"/>
    </xf>
    <xf numFmtId="6" fontId="19" fillId="4" borderId="4" xfId="0" applyNumberFormat="1" applyFont="1" applyFill="1" applyBorder="1" applyAlignment="1">
      <alignment horizontal="righ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 applyAlignment="1">
      <alignment horizontal="left"/>
    </xf>
    <xf numFmtId="0" fontId="12" fillId="4" borderId="0" xfId="0" applyFont="1" applyFill="1" applyAlignment="1">
      <alignment horizontal="right"/>
    </xf>
    <xf numFmtId="165" fontId="12" fillId="4" borderId="0" xfId="1" applyNumberFormat="1" applyFont="1" applyFill="1" applyBorder="1"/>
    <xf numFmtId="0" fontId="12" fillId="4" borderId="1" xfId="0" applyFont="1" applyFill="1" applyBorder="1"/>
    <xf numFmtId="165" fontId="12" fillId="4" borderId="1" xfId="1" applyNumberFormat="1" applyFont="1" applyFill="1" applyBorder="1"/>
    <xf numFmtId="0" fontId="13" fillId="4" borderId="0" xfId="0" applyFont="1" applyFill="1" applyAlignment="1">
      <alignment horizontal="right"/>
    </xf>
    <xf numFmtId="165" fontId="13" fillId="4" borderId="0" xfId="1" applyNumberFormat="1" applyFont="1" applyFill="1" applyBorder="1"/>
    <xf numFmtId="0" fontId="14" fillId="4" borderId="0" xfId="0" applyFont="1" applyFill="1" applyAlignment="1">
      <alignment horizontal="left" vertical="top"/>
    </xf>
    <xf numFmtId="165" fontId="13" fillId="4" borderId="2" xfId="1" applyNumberFormat="1" applyFont="1" applyFill="1" applyBorder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left"/>
    </xf>
    <xf numFmtId="49" fontId="12" fillId="4" borderId="0" xfId="0" applyNumberFormat="1" applyFont="1" applyFill="1" applyAlignment="1">
      <alignment horizontal="right"/>
    </xf>
    <xf numFmtId="164" fontId="12" fillId="4" borderId="0" xfId="1" applyNumberFormat="1" applyFont="1" applyFill="1" applyBorder="1"/>
    <xf numFmtId="166" fontId="12" fillId="4" borderId="0" xfId="2" applyNumberFormat="1" applyFont="1" applyFill="1" applyBorder="1"/>
    <xf numFmtId="49" fontId="13" fillId="4" borderId="0" xfId="0" applyNumberFormat="1" applyFont="1" applyFill="1" applyAlignment="1">
      <alignment horizontal="left"/>
    </xf>
    <xf numFmtId="167" fontId="12" fillId="4" borderId="0" xfId="1" applyNumberFormat="1" applyFont="1" applyFill="1" applyBorder="1"/>
    <xf numFmtId="167" fontId="12" fillId="4" borderId="0" xfId="1" applyNumberFormat="1" applyFont="1" applyFill="1" applyBorder="1" applyAlignment="1">
      <alignment horizontal="right"/>
    </xf>
    <xf numFmtId="168" fontId="12" fillId="4" borderId="0" xfId="2" applyNumberFormat="1" applyFont="1" applyFill="1" applyBorder="1"/>
    <xf numFmtId="169" fontId="12" fillId="4" borderId="0" xfId="3" applyNumberFormat="1" applyFont="1" applyFill="1" applyBorder="1"/>
    <xf numFmtId="164" fontId="12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70" fontId="16" fillId="4" borderId="0" xfId="1" applyNumberFormat="1" applyFont="1" applyFill="1" applyAlignment="1">
      <alignment horizontal="center" vertical="center"/>
    </xf>
    <xf numFmtId="169" fontId="16" fillId="4" borderId="0" xfId="0" applyNumberFormat="1" applyFont="1" applyFill="1" applyAlignment="1">
      <alignment horizontal="center"/>
    </xf>
    <xf numFmtId="172" fontId="0" fillId="4" borderId="0" xfId="0" applyNumberFormat="1" applyFill="1" applyAlignment="1">
      <alignment horizontal="center"/>
    </xf>
    <xf numFmtId="170" fontId="0" fillId="4" borderId="0" xfId="1" applyNumberFormat="1" applyFont="1" applyFill="1" applyAlignment="1">
      <alignment horizontal="center" vertical="center"/>
    </xf>
    <xf numFmtId="37" fontId="23" fillId="0" borderId="0" xfId="1" applyNumberFormat="1" applyFont="1" applyFill="1" applyBorder="1"/>
    <xf numFmtId="169" fontId="0" fillId="0" borderId="0" xfId="3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24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vertical="center"/>
    </xf>
    <xf numFmtId="164" fontId="26" fillId="0" borderId="0" xfId="1" applyNumberFormat="1" applyFont="1" applyFill="1"/>
    <xf numFmtId="0" fontId="26" fillId="0" borderId="0" xfId="0" applyFont="1"/>
    <xf numFmtId="0" fontId="24" fillId="4" borderId="0" xfId="0" applyFont="1" applyFill="1" applyAlignment="1">
      <alignment vertical="center"/>
    </xf>
    <xf numFmtId="164" fontId="2" fillId="4" borderId="0" xfId="0" applyNumberFormat="1" applyFont="1" applyFill="1"/>
    <xf numFmtId="164" fontId="27" fillId="0" borderId="0" xfId="0" applyNumberFormat="1" applyFont="1"/>
    <xf numFmtId="0" fontId="26" fillId="0" borderId="0" xfId="0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164" fontId="26" fillId="0" borderId="0" xfId="1" applyNumberFormat="1" applyFont="1" applyFill="1" applyAlignment="1">
      <alignment horizontal="right" vertical="center"/>
    </xf>
    <xf numFmtId="43" fontId="26" fillId="0" borderId="0" xfId="0" applyNumberFormat="1" applyFont="1"/>
    <xf numFmtId="164" fontId="27" fillId="0" borderId="0" xfId="1" applyNumberFormat="1" applyFont="1" applyFill="1"/>
    <xf numFmtId="0" fontId="28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7" fillId="0" borderId="0" xfId="0" applyFont="1"/>
    <xf numFmtId="164" fontId="2" fillId="4" borderId="0" xfId="1" applyNumberFormat="1" applyFont="1" applyFill="1"/>
    <xf numFmtId="4" fontId="26" fillId="0" borderId="0" xfId="0" applyNumberFormat="1" applyFont="1" applyAlignment="1">
      <alignment horizontal="right" vertical="center"/>
    </xf>
    <xf numFmtId="0" fontId="29" fillId="0" borderId="0" xfId="0" applyFont="1"/>
    <xf numFmtId="0" fontId="4" fillId="0" borderId="0" xfId="0" applyFont="1"/>
    <xf numFmtId="0" fontId="5" fillId="0" borderId="0" xfId="0" applyFont="1"/>
    <xf numFmtId="37" fontId="0" fillId="0" borderId="0" xfId="1" applyNumberFormat="1" applyFont="1"/>
    <xf numFmtId="37" fontId="2" fillId="0" borderId="0" xfId="0" applyNumberFormat="1" applyFont="1"/>
    <xf numFmtId="37" fontId="2" fillId="0" borderId="0" xfId="1" applyNumberFormat="1" applyFont="1"/>
    <xf numFmtId="37" fontId="1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7" fontId="0" fillId="0" borderId="0" xfId="1" applyNumberFormat="1" applyFont="1" applyFill="1"/>
    <xf numFmtId="37" fontId="0" fillId="0" borderId="0" xfId="1" quotePrefix="1" applyNumberFormat="1" applyFont="1" applyFill="1"/>
    <xf numFmtId="37" fontId="2" fillId="0" borderId="0" xfId="1" applyNumberFormat="1" applyFont="1" applyFill="1"/>
    <xf numFmtId="9" fontId="0" fillId="0" borderId="0" xfId="3" applyFont="1" applyFill="1"/>
    <xf numFmtId="0" fontId="15" fillId="0" borderId="0" xfId="0" applyFont="1" applyAlignment="1">
      <alignment horizontal="center" vertical="center"/>
    </xf>
    <xf numFmtId="9" fontId="9" fillId="0" borderId="0" xfId="3" applyFont="1" applyFill="1" applyBorder="1"/>
    <xf numFmtId="9" fontId="2" fillId="0" borderId="0" xfId="3" applyFont="1"/>
    <xf numFmtId="9" fontId="2" fillId="0" borderId="0" xfId="3" applyFont="1" applyFill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1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2" fillId="0" borderId="0" xfId="4" applyNumberFormat="1" applyFont="1" applyBorder="1" applyAlignment="1" applyProtection="1">
      <alignment horizontal="center" wrapText="1"/>
    </xf>
    <xf numFmtId="0" fontId="34" fillId="0" borderId="0" xfId="5" applyFont="1"/>
    <xf numFmtId="0" fontId="33" fillId="0" borderId="0" xfId="5"/>
    <xf numFmtId="0" fontId="29" fillId="0" borderId="0" xfId="5" quotePrefix="1" applyFont="1" applyAlignment="1" applyProtection="1">
      <alignment horizontal="center" wrapText="1"/>
      <protection locked="0"/>
    </xf>
    <xf numFmtId="0" fontId="29" fillId="0" borderId="0" xfId="5" applyFont="1" applyAlignment="1" applyProtection="1">
      <alignment horizontal="center" wrapText="1"/>
      <protection locked="0"/>
    </xf>
    <xf numFmtId="0" fontId="35" fillId="0" borderId="0" xfId="5" applyFont="1"/>
    <xf numFmtId="0" fontId="36" fillId="0" borderId="0" xfId="5" applyFont="1" applyAlignment="1" applyProtection="1">
      <alignment horizontal="center" wrapText="1"/>
      <protection locked="0"/>
    </xf>
    <xf numFmtId="0" fontId="37" fillId="0" borderId="0" xfId="5" applyFont="1" applyAlignment="1" applyProtection="1">
      <alignment horizontal="center" wrapText="1"/>
      <protection locked="0"/>
    </xf>
    <xf numFmtId="0" fontId="38" fillId="0" borderId="14" xfId="5" applyFont="1" applyBorder="1"/>
    <xf numFmtId="1" fontId="15" fillId="0" borderId="14" xfId="5" applyNumberFormat="1" applyFont="1" applyBorder="1" applyAlignment="1" applyProtection="1">
      <alignment horizontal="right" wrapText="1"/>
      <protection locked="0"/>
    </xf>
    <xf numFmtId="1" fontId="15" fillId="5" borderId="14" xfId="5" applyNumberFormat="1" applyFont="1" applyFill="1" applyBorder="1" applyAlignment="1" applyProtection="1">
      <alignment horizontal="right" wrapText="1"/>
      <protection locked="0"/>
    </xf>
    <xf numFmtId="0" fontId="39" fillId="0" borderId="0" xfId="5" applyFont="1"/>
    <xf numFmtId="0" fontId="40" fillId="6" borderId="15" xfId="5" applyFont="1" applyFill="1" applyBorder="1" applyAlignment="1">
      <alignment horizontal="right" wrapText="1"/>
    </xf>
    <xf numFmtId="49" fontId="16" fillId="0" borderId="14" xfId="5" applyNumberFormat="1" applyFont="1" applyBorder="1" applyAlignment="1" applyProtection="1">
      <alignment wrapText="1"/>
      <protection locked="0"/>
    </xf>
    <xf numFmtId="37" fontId="16" fillId="0" borderId="14" xfId="5" applyNumberFormat="1" applyFont="1" applyBorder="1" applyAlignment="1" applyProtection="1">
      <alignment horizontal="right" wrapText="1"/>
      <protection locked="0"/>
    </xf>
    <xf numFmtId="37" fontId="16" fillId="5" borderId="14" xfId="5" applyNumberFormat="1" applyFont="1" applyFill="1" applyBorder="1" applyAlignment="1" applyProtection="1">
      <alignment horizontal="right" wrapText="1"/>
      <protection locked="0"/>
    </xf>
    <xf numFmtId="0" fontId="41" fillId="6" borderId="15" xfId="5" applyFont="1" applyFill="1" applyBorder="1" applyAlignment="1">
      <alignment horizontal="right" wrapText="1"/>
    </xf>
    <xf numFmtId="49" fontId="15" fillId="0" borderId="14" xfId="5" applyNumberFormat="1" applyFont="1" applyBorder="1" applyAlignment="1" applyProtection="1">
      <alignment wrapText="1"/>
      <protection locked="0"/>
    </xf>
    <xf numFmtId="37" fontId="15" fillId="0" borderId="14" xfId="5" applyNumberFormat="1" applyFont="1" applyBorder="1" applyAlignment="1" applyProtection="1">
      <alignment horizontal="right" wrapText="1"/>
      <protection locked="0"/>
    </xf>
    <xf numFmtId="37" fontId="15" fillId="5" borderId="14" xfId="5" applyNumberFormat="1" applyFont="1" applyFill="1" applyBorder="1" applyAlignment="1" applyProtection="1">
      <alignment horizontal="right" wrapText="1"/>
      <protection locked="0"/>
    </xf>
    <xf numFmtId="0" fontId="42" fillId="0" borderId="0" xfId="5" applyFont="1"/>
    <xf numFmtId="0" fontId="33" fillId="0" borderId="16" xfId="5" applyBorder="1"/>
    <xf numFmtId="0" fontId="34" fillId="0" borderId="16" xfId="5" applyFont="1" applyBorder="1"/>
    <xf numFmtId="3" fontId="34" fillId="0" borderId="0" xfId="5" applyNumberFormat="1" applyFont="1"/>
    <xf numFmtId="0" fontId="43" fillId="0" borderId="0" xfId="5" applyFont="1"/>
    <xf numFmtId="0" fontId="42" fillId="0" borderId="0" xfId="5" applyFont="1" applyAlignment="1">
      <alignment horizontal="center"/>
    </xf>
    <xf numFmtId="0" fontId="44" fillId="0" borderId="0" xfId="5" applyFont="1"/>
    <xf numFmtId="49" fontId="45" fillId="0" borderId="0" xfId="5" applyNumberFormat="1" applyFont="1" applyAlignment="1" applyProtection="1">
      <alignment horizontal="center"/>
      <protection locked="0"/>
    </xf>
    <xf numFmtId="0" fontId="45" fillId="0" borderId="14" xfId="5" applyFont="1" applyBorder="1"/>
    <xf numFmtId="176" fontId="43" fillId="0" borderId="14" xfId="6" applyNumberFormat="1" applyFont="1" applyBorder="1" applyAlignment="1">
      <alignment horizontal="center" wrapText="1"/>
    </xf>
    <xf numFmtId="49" fontId="43" fillId="0" borderId="14" xfId="5" applyNumberFormat="1" applyFont="1" applyBorder="1" applyAlignment="1" applyProtection="1">
      <alignment wrapText="1"/>
      <protection locked="0"/>
    </xf>
    <xf numFmtId="0" fontId="30" fillId="0" borderId="14" xfId="5" applyFont="1" applyBorder="1"/>
    <xf numFmtId="0" fontId="44" fillId="0" borderId="17" xfId="5" applyFont="1" applyBorder="1"/>
    <xf numFmtId="37" fontId="30" fillId="0" borderId="14" xfId="6" applyNumberFormat="1" applyFont="1" applyBorder="1" applyAlignment="1"/>
    <xf numFmtId="37" fontId="46" fillId="0" borderId="14" xfId="6" applyNumberFormat="1" applyFont="1" applyBorder="1" applyAlignment="1"/>
    <xf numFmtId="37" fontId="30" fillId="0" borderId="14" xfId="6" applyNumberFormat="1" applyFont="1" applyBorder="1"/>
    <xf numFmtId="0" fontId="44" fillId="0" borderId="18" xfId="5" applyFont="1" applyBorder="1"/>
    <xf numFmtId="0" fontId="43" fillId="0" borderId="14" xfId="5" applyFont="1" applyBorder="1"/>
    <xf numFmtId="37" fontId="43" fillId="0" borderId="14" xfId="6" applyNumberFormat="1" applyFont="1" applyBorder="1"/>
    <xf numFmtId="37" fontId="43" fillId="0" borderId="14" xfId="6" applyNumberFormat="1" applyFont="1" applyBorder="1" applyAlignment="1"/>
    <xf numFmtId="0" fontId="42" fillId="0" borderId="19" xfId="5" applyFont="1" applyBorder="1"/>
    <xf numFmtId="0" fontId="30" fillId="3" borderId="14" xfId="5" applyFont="1" applyFill="1" applyBorder="1"/>
    <xf numFmtId="37" fontId="30" fillId="3" borderId="14" xfId="6" applyNumberFormat="1" applyFont="1" applyFill="1" applyBorder="1" applyAlignment="1"/>
    <xf numFmtId="3" fontId="44" fillId="0" borderId="0" xfId="5" applyNumberFormat="1" applyFont="1"/>
    <xf numFmtId="164" fontId="44" fillId="0" borderId="0" xfId="6" applyNumberFormat="1" applyFont="1" applyBorder="1" applyAlignment="1"/>
  </cellXfs>
  <cellStyles count="7">
    <cellStyle name="Comma" xfId="1" builtinId="3"/>
    <cellStyle name="Comma 2" xfId="6" xr:uid="{DFA9846A-CB05-4473-B980-D9B2AC00F6C2}"/>
    <cellStyle name="Currency" xfId="2" builtinId="4"/>
    <cellStyle name="Hyperlink 2" xfId="4" xr:uid="{69BD0EAE-2E6E-4925-A8FA-C36CCBA37440}"/>
    <cellStyle name="Normal" xfId="0" builtinId="0"/>
    <cellStyle name="Normal 2" xfId="5" xr:uid="{9DE0DDD5-C4C2-42B1-828A-54D1E8D3E7D0}"/>
    <cellStyle name="Percent" xfId="3" builtinId="5"/>
  </cellStyles>
  <dxfs count="0"/>
  <tableStyles count="0" defaultTableStyle="TableStyleMedium2" defaultPivotStyle="PivotStyleLight16"/>
  <colors>
    <mruColors>
      <color rgb="FFFFFF99"/>
      <color rgb="FFFFFFCC"/>
      <color rgb="FFFF99FF"/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317389</xdr:colOff>
      <xdr:row>17</xdr:row>
      <xdr:rowOff>175556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5D4157-29FA-499F-9527-4948275A8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4589" cy="3414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7</xdr:col>
      <xdr:colOff>317389</xdr:colOff>
      <xdr:row>37</xdr:row>
      <xdr:rowOff>181652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66DD4E-B205-41BB-9A8F-63FBD3AC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0"/>
          <a:ext cx="4584589" cy="3420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rwon\Downloads\BigBen_Financials-%20Fall%202025_CFE101_ERM%20(1).xlsx" TargetMode="External"/><Relationship Id="rId1" Type="http://schemas.openxmlformats.org/officeDocument/2006/relationships/externalLinkPath" Target="file:///C:\Users\krwon\Downloads\BigBen_Financials-%20Fall%202025_CFE101_ER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Income_Stmt ERM"/>
      <sheetName val="Balance_Sheet ERM"/>
      <sheetName val="Value at Risk ERM"/>
      <sheetName val="Economic Capital ERM"/>
      <sheetName val="Liability Maturity ERM"/>
      <sheetName val="Asset Maturity ERM"/>
      <sheetName val="Engagement ERM"/>
      <sheetName val="Income_Stmt for FD"/>
      <sheetName val="Balance_Sheet for FD"/>
      <sheetName val="Income_Stmt for SDM"/>
      <sheetName val="Balance_Sheet for SDM"/>
      <sheetName val="Changes in Equity for SDM"/>
      <sheetName val="AUM for SDM"/>
      <sheetName val="Trading Income for SDM"/>
      <sheetName val="DB_IS"/>
      <sheetName val="DB_BS"/>
      <sheetName val="DB_CF"/>
      <sheetName val="DB_EC"/>
      <sheetName val="DB_Financial Summary"/>
      <sheetName val="DB_Net Revenues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2021</v>
          </cell>
        </row>
        <row r="2">
          <cell r="B2">
            <v>37</v>
          </cell>
        </row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F6">
            <v>25207.517185820001</v>
          </cell>
        </row>
        <row r="7">
          <cell r="F7">
            <v>11458.48169986</v>
          </cell>
        </row>
        <row r="9">
          <cell r="F9">
            <v>723.44256175999999</v>
          </cell>
        </row>
        <row r="11">
          <cell r="F11">
            <v>9519.9251566500006</v>
          </cell>
        </row>
        <row r="12">
          <cell r="F12">
            <v>193.44915098000001</v>
          </cell>
        </row>
        <row r="13">
          <cell r="F13">
            <v>260.09659801999999</v>
          </cell>
        </row>
        <row r="14">
          <cell r="F14">
            <v>3.4293707699999998</v>
          </cell>
        </row>
        <row r="15">
          <cell r="F15">
            <v>110.2356779</v>
          </cell>
        </row>
        <row r="16">
          <cell r="F16">
            <v>-671.42260389000148</v>
          </cell>
        </row>
        <row r="18">
          <cell r="F18">
            <v>11142.222324189999</v>
          </cell>
        </row>
        <row r="19">
          <cell r="F19">
            <v>12252.53011539</v>
          </cell>
        </row>
        <row r="21">
          <cell r="F21">
            <v>1037.0765886199999</v>
          </cell>
        </row>
        <row r="22">
          <cell r="F22">
            <v>643.74366078000003</v>
          </cell>
        </row>
        <row r="25">
          <cell r="F25">
            <v>2630.4351250999998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E6D6-A91C-447A-B543-76DBE47112B5}">
  <sheetPr>
    <pageSetUpPr fitToPage="1"/>
  </sheetPr>
  <dimension ref="A1:BA27"/>
  <sheetViews>
    <sheetView workbookViewId="0">
      <selection activeCell="I24" sqref="I24"/>
    </sheetView>
  </sheetViews>
  <sheetFormatPr defaultColWidth="11.44140625" defaultRowHeight="13.2" x14ac:dyDescent="0.25"/>
  <cols>
    <col min="1" max="1" width="61.21875" style="173" customWidth="1"/>
    <col min="2" max="2" width="9.6640625" style="173" customWidth="1"/>
    <col min="3" max="4" width="9.6640625" style="172" customWidth="1"/>
    <col min="5" max="5" width="9.6640625" style="173" hidden="1" customWidth="1"/>
    <col min="6" max="16384" width="11.44140625" style="173"/>
  </cols>
  <sheetData>
    <row r="1" spans="1:53" x14ac:dyDescent="0.25">
      <c r="A1" s="171"/>
      <c r="B1" s="171"/>
    </row>
    <row r="2" spans="1:53" s="176" customFormat="1" ht="18" customHeight="1" x14ac:dyDescent="0.35">
      <c r="A2" s="174" t="s">
        <v>344</v>
      </c>
      <c r="B2" s="174"/>
      <c r="C2" s="175"/>
      <c r="D2" s="175"/>
      <c r="E2" s="175"/>
    </row>
    <row r="3" spans="1:53" s="176" customFormat="1" ht="15.75" customHeight="1" x14ac:dyDescent="0.3">
      <c r="A3" s="177" t="s">
        <v>274</v>
      </c>
      <c r="B3" s="177"/>
      <c r="C3" s="177"/>
      <c r="D3" s="177"/>
      <c r="E3" s="177"/>
    </row>
    <row r="4" spans="1:53" ht="15.6" x14ac:dyDescent="0.3">
      <c r="A4" s="178"/>
      <c r="B4" s="178"/>
      <c r="C4" s="178"/>
      <c r="D4" s="178"/>
      <c r="E4" s="178"/>
    </row>
    <row r="5" spans="1:53" s="182" customFormat="1" ht="15" thickBot="1" x14ac:dyDescent="0.35">
      <c r="A5" s="179" t="s">
        <v>275</v>
      </c>
      <c r="B5" s="180">
        <v>2024</v>
      </c>
      <c r="C5" s="180">
        <v>2023</v>
      </c>
      <c r="D5" s="180">
        <v>2022</v>
      </c>
      <c r="E5" s="181">
        <f>Year1</f>
        <v>2021</v>
      </c>
      <c r="AZ5" s="173"/>
      <c r="BA5" s="183"/>
    </row>
    <row r="6" spans="1:53" ht="15" thickBot="1" x14ac:dyDescent="0.35">
      <c r="A6" s="184" t="s">
        <v>276</v>
      </c>
      <c r="B6" s="185">
        <v>656.72649000000001</v>
      </c>
      <c r="C6" s="185">
        <v>448.62623600000001</v>
      </c>
      <c r="D6" s="185">
        <v>481.24619300000001</v>
      </c>
      <c r="E6" s="186">
        <f>ROUND(1000000*[1]DB_IS!F6/Divisor,0)/1000000</f>
        <v>681.28424800000005</v>
      </c>
      <c r="BA6" s="187"/>
    </row>
    <row r="7" spans="1:53" ht="14.4" x14ac:dyDescent="0.3">
      <c r="A7" s="184" t="s">
        <v>277</v>
      </c>
      <c r="B7" s="185">
        <v>287.80449599999997</v>
      </c>
      <c r="C7" s="185">
        <v>147.13786500000001</v>
      </c>
      <c r="D7" s="185">
        <v>169.74127200000001</v>
      </c>
      <c r="E7" s="186">
        <f>ROUND(1000000*[1]DB_IS!F7/Divisor,0)/1000000</f>
        <v>309.688695</v>
      </c>
    </row>
    <row r="8" spans="1:53" s="191" customFormat="1" ht="14.4" x14ac:dyDescent="0.3">
      <c r="A8" s="188" t="s">
        <v>278</v>
      </c>
      <c r="B8" s="189">
        <v>368.92199400000004</v>
      </c>
      <c r="C8" s="189">
        <v>301.48837100000003</v>
      </c>
      <c r="D8" s="189">
        <v>311.50492099999997</v>
      </c>
      <c r="E8" s="190">
        <f>E6-E7</f>
        <v>371.59555300000005</v>
      </c>
    </row>
    <row r="9" spans="1:53" ht="14.4" x14ac:dyDescent="0.3">
      <c r="A9" s="184" t="s">
        <v>279</v>
      </c>
      <c r="B9" s="185">
        <v>33.122593000000002</v>
      </c>
      <c r="C9" s="185">
        <v>13.926753</v>
      </c>
      <c r="D9" s="185">
        <v>48.426026999999998</v>
      </c>
      <c r="E9" s="186">
        <f>ROUND(1000000*[1]DB_IS!F9/Divisor,0)/1000000</f>
        <v>19.552502</v>
      </c>
    </row>
    <row r="10" spans="1:53" s="191" customFormat="1" ht="14.4" x14ac:dyDescent="0.3">
      <c r="A10" s="188" t="s">
        <v>280</v>
      </c>
      <c r="B10" s="189">
        <v>335.79940100000005</v>
      </c>
      <c r="C10" s="189">
        <v>287.56161800000001</v>
      </c>
      <c r="D10" s="189">
        <v>263.07889399999999</v>
      </c>
      <c r="E10" s="190">
        <f>E8-E9</f>
        <v>352.04305100000005</v>
      </c>
    </row>
    <row r="11" spans="1:53" ht="14.4" x14ac:dyDescent="0.3">
      <c r="A11" s="184" t="s">
        <v>281</v>
      </c>
      <c r="B11" s="185">
        <v>265.88386100000002</v>
      </c>
      <c r="C11" s="185">
        <v>295.50255700000002</v>
      </c>
      <c r="D11" s="185">
        <v>254.69798900000001</v>
      </c>
      <c r="E11" s="186">
        <f>ROUND(1000000*[1]DB_IS!F11/Divisor,0)/1000000</f>
        <v>257.295275</v>
      </c>
    </row>
    <row r="12" spans="1:53" ht="28.8" x14ac:dyDescent="0.3">
      <c r="A12" s="184" t="s">
        <v>282</v>
      </c>
      <c r="B12" s="185">
        <v>81.059168999999997</v>
      </c>
      <c r="C12" s="185">
        <v>82.286174000000003</v>
      </c>
      <c r="D12" s="185">
        <v>66.618500999999995</v>
      </c>
      <c r="E12" s="186">
        <f>ROUND(1000000*[1]DB_IS!F12/Divisor,0)/1000000</f>
        <v>5.2283549999999996</v>
      </c>
    </row>
    <row r="13" spans="1:53" ht="13.5" customHeight="1" x14ac:dyDescent="0.3">
      <c r="A13" s="184" t="s">
        <v>283</v>
      </c>
      <c r="B13" s="185">
        <v>-5.8935760000000004</v>
      </c>
      <c r="C13" s="185">
        <v>6.4151600000000002</v>
      </c>
      <c r="D13" s="185">
        <v>17.147797000000001</v>
      </c>
      <c r="E13" s="186">
        <f>ROUND(1000000*([1]DB_IS!F13+[1]DB_IS!F14)/Divisor,0)/1000000</f>
        <v>7.1223229999999997</v>
      </c>
    </row>
    <row r="14" spans="1:53" ht="14.4" x14ac:dyDescent="0.3">
      <c r="A14" s="184" t="s">
        <v>284</v>
      </c>
      <c r="B14" s="185">
        <v>4.106948</v>
      </c>
      <c r="C14" s="185">
        <v>2.6406179999999999</v>
      </c>
      <c r="D14" s="185">
        <v>3.2552669999999999</v>
      </c>
      <c r="E14" s="186">
        <f>ROUND(1000000*[1]DB_IS!F15/Divisor,0)/1000000</f>
        <v>2.9793430000000001</v>
      </c>
    </row>
    <row r="15" spans="1:53" ht="14.4" x14ac:dyDescent="0.3">
      <c r="A15" s="184" t="s">
        <v>285</v>
      </c>
      <c r="B15" s="185">
        <v>21.332174999999999</v>
      </c>
      <c r="C15" s="185">
        <v>-1.5763689999999999</v>
      </c>
      <c r="D15" s="185">
        <v>-3.806219</v>
      </c>
      <c r="E15" s="186">
        <f>ROUND(1000000*[1]DB_IS!F16/Divisor,0)/1000000</f>
        <v>-18.146557000000001</v>
      </c>
    </row>
    <row r="16" spans="1:53" s="191" customFormat="1" ht="14.4" x14ac:dyDescent="0.3">
      <c r="A16" s="188" t="s">
        <v>286</v>
      </c>
      <c r="B16" s="189">
        <v>366.48857700000002</v>
      </c>
      <c r="C16" s="189">
        <v>385.26814000000007</v>
      </c>
      <c r="D16" s="189">
        <v>337.91333500000002</v>
      </c>
      <c r="E16" s="190">
        <f>SUM(E11:E15)</f>
        <v>254.47873900000005</v>
      </c>
    </row>
    <row r="17" spans="1:5" ht="14.4" x14ac:dyDescent="0.3">
      <c r="A17" s="184" t="s">
        <v>287</v>
      </c>
      <c r="B17" s="185">
        <v>289.520532</v>
      </c>
      <c r="C17" s="185">
        <v>281.57468699999998</v>
      </c>
      <c r="D17" s="185">
        <v>283.00700399999999</v>
      </c>
      <c r="E17" s="186">
        <f>ROUND(1000000*[1]DB_IS!F18/Divisor,0)/1000000</f>
        <v>301.141144</v>
      </c>
    </row>
    <row r="18" spans="1:5" ht="14.4" x14ac:dyDescent="0.3">
      <c r="A18" s="184" t="s">
        <v>288</v>
      </c>
      <c r="B18" s="185">
        <v>262.90948900000001</v>
      </c>
      <c r="C18" s="185">
        <v>292.45000900000002</v>
      </c>
      <c r="D18" s="185">
        <v>277.27827100000002</v>
      </c>
      <c r="E18" s="186">
        <f>ROUND(1000000*[1]DB_IS!F19/Divisor+1000000*[1]DB_IS!F20/Divisor,0)/1000000</f>
        <v>331.14946300000003</v>
      </c>
    </row>
    <row r="19" spans="1:5" ht="14.4" x14ac:dyDescent="0.3">
      <c r="A19" s="184" t="s">
        <v>289</v>
      </c>
      <c r="B19" s="185">
        <v>1.8484780000000001</v>
      </c>
      <c r="C19" s="185">
        <v>0.126946</v>
      </c>
      <c r="D19" s="185">
        <v>1.2295E-2</v>
      </c>
      <c r="E19" s="186">
        <f>ROUND(1000000*[1]DB_IS!F21/Divisor,0)/1000000</f>
        <v>28.029097</v>
      </c>
    </row>
    <row r="20" spans="1:5" ht="14.4" x14ac:dyDescent="0.3">
      <c r="A20" s="184" t="s">
        <v>290</v>
      </c>
      <c r="B20" s="185">
        <v>-3.191481</v>
      </c>
      <c r="C20" s="185">
        <v>7.0585000000000004</v>
      </c>
      <c r="D20" s="185">
        <v>13.107535</v>
      </c>
      <c r="E20" s="186">
        <f>ROUND(1000000*[1]DB_IS!F22/Divisor,0)/1000000</f>
        <v>17.398477</v>
      </c>
    </row>
    <row r="21" spans="1:5" s="191" customFormat="1" ht="14.4" x14ac:dyDescent="0.3">
      <c r="A21" s="188" t="s">
        <v>291</v>
      </c>
      <c r="B21" s="189">
        <v>551.08701800000006</v>
      </c>
      <c r="C21" s="189">
        <v>581.21014199999991</v>
      </c>
      <c r="D21" s="189">
        <v>573.40510499999993</v>
      </c>
      <c r="E21" s="190">
        <f>SUM(E17:E20)</f>
        <v>677.71818099999996</v>
      </c>
    </row>
    <row r="22" spans="1:5" s="191" customFormat="1" ht="14.4" x14ac:dyDescent="0.3">
      <c r="A22" s="188" t="s">
        <v>292</v>
      </c>
      <c r="B22" s="189">
        <v>151.20096000000001</v>
      </c>
      <c r="C22" s="189">
        <v>91.619616000000178</v>
      </c>
      <c r="D22" s="189">
        <v>27.587124000000017</v>
      </c>
      <c r="E22" s="190">
        <f>E10+E16-E21</f>
        <v>-71.196390999999835</v>
      </c>
    </row>
    <row r="23" spans="1:5" s="191" customFormat="1" ht="14.4" x14ac:dyDescent="0.3">
      <c r="A23" s="188" t="s">
        <v>293</v>
      </c>
      <c r="B23" s="189">
        <v>-1.74227</v>
      </c>
      <c r="C23" s="189">
        <v>23.794744999999999</v>
      </c>
      <c r="D23" s="189">
        <v>10.732756</v>
      </c>
      <c r="E23" s="190">
        <f>ROUND(1000000*[1]DB_IS!F25/Divisor,0)/1000000</f>
        <v>71.092841000000007</v>
      </c>
    </row>
    <row r="24" spans="1:5" s="191" customFormat="1" ht="14.4" x14ac:dyDescent="0.3">
      <c r="A24" s="188" t="s">
        <v>294</v>
      </c>
      <c r="B24" s="189">
        <v>152.94323</v>
      </c>
      <c r="C24" s="189">
        <v>67.824871000000172</v>
      </c>
      <c r="D24" s="189">
        <v>16.854368000000015</v>
      </c>
      <c r="E24" s="190">
        <f>E22-E23</f>
        <v>-142.28923199999986</v>
      </c>
    </row>
    <row r="25" spans="1:5" x14ac:dyDescent="0.25">
      <c r="A25" s="192"/>
      <c r="B25" s="192"/>
      <c r="C25" s="193"/>
      <c r="D25" s="193"/>
      <c r="E25" s="192"/>
    </row>
    <row r="26" spans="1:5" x14ac:dyDescent="0.25">
      <c r="E26" s="172"/>
    </row>
    <row r="27" spans="1:5" x14ac:dyDescent="0.25">
      <c r="C27" s="194" t="s">
        <v>295</v>
      </c>
    </row>
  </sheetData>
  <mergeCells count="3">
    <mergeCell ref="A2:E2"/>
    <mergeCell ref="A3:E3"/>
    <mergeCell ref="A4:E4"/>
  </mergeCells>
  <pageMargins left="0.75" right="0.75" top="1" bottom="1" header="0.4921259845" footer="0.4921259845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285"/>
  <sheetViews>
    <sheetView topLeftCell="A249" workbookViewId="0">
      <selection activeCell="F267" sqref="F267"/>
    </sheetView>
  </sheetViews>
  <sheetFormatPr defaultColWidth="8.6640625" defaultRowHeight="14.4" x14ac:dyDescent="0.3"/>
  <cols>
    <col min="1" max="1" width="39.77734375" style="3" customWidth="1"/>
    <col min="2" max="6" width="10.6640625" style="23" customWidth="1"/>
    <col min="7" max="16384" width="8.6640625" style="3"/>
  </cols>
  <sheetData>
    <row r="1" spans="1:6" ht="15.6" x14ac:dyDescent="0.3">
      <c r="A1" s="8" t="s">
        <v>76</v>
      </c>
      <c r="B1" s="26">
        <v>2020</v>
      </c>
      <c r="C1" s="26">
        <v>2021</v>
      </c>
      <c r="D1" s="26">
        <v>2022</v>
      </c>
      <c r="E1" s="26">
        <v>2023</v>
      </c>
      <c r="F1" s="26">
        <v>2024</v>
      </c>
    </row>
    <row r="2" spans="1:6" x14ac:dyDescent="0.3">
      <c r="A2" s="25" t="s">
        <v>28</v>
      </c>
      <c r="B2" s="19"/>
      <c r="C2" s="19"/>
      <c r="D2" s="19"/>
      <c r="E2" s="19"/>
      <c r="F2" s="19"/>
    </row>
    <row r="3" spans="1:6" x14ac:dyDescent="0.3">
      <c r="A3" s="3" t="s">
        <v>182</v>
      </c>
      <c r="B3" s="19">
        <v>270258</v>
      </c>
      <c r="C3" s="19">
        <v>302689</v>
      </c>
      <c r="D3" s="19">
        <v>339012</v>
      </c>
      <c r="E3" s="19">
        <v>379694</v>
      </c>
      <c r="F3" s="19">
        <v>425257</v>
      </c>
    </row>
    <row r="4" spans="1:6" x14ac:dyDescent="0.3">
      <c r="A4" s="7"/>
      <c r="B4" s="19"/>
      <c r="C4" s="19"/>
      <c r="D4" s="19"/>
      <c r="E4" s="19"/>
      <c r="F4" s="19"/>
    </row>
    <row r="5" spans="1:6" x14ac:dyDescent="0.3">
      <c r="A5" s="7" t="s">
        <v>48</v>
      </c>
      <c r="B5" s="19">
        <v>224314</v>
      </c>
      <c r="C5" s="19">
        <v>254259</v>
      </c>
      <c r="D5" s="19">
        <v>288160</v>
      </c>
      <c r="E5" s="19">
        <v>326537</v>
      </c>
      <c r="F5" s="19">
        <v>369973</v>
      </c>
    </row>
    <row r="6" spans="1:6" x14ac:dyDescent="0.3">
      <c r="A6" s="7" t="s">
        <v>49</v>
      </c>
      <c r="B6" s="19">
        <v>52700</v>
      </c>
      <c r="C6" s="19">
        <v>55998</v>
      </c>
      <c r="D6" s="19">
        <v>64412</v>
      </c>
      <c r="E6" s="19">
        <v>66446</v>
      </c>
      <c r="F6" s="19">
        <v>72294</v>
      </c>
    </row>
    <row r="7" spans="1:6" x14ac:dyDescent="0.3">
      <c r="A7" s="5" t="s">
        <v>50</v>
      </c>
      <c r="B7" s="20">
        <v>277015</v>
      </c>
      <c r="C7" s="20">
        <v>310257</v>
      </c>
      <c r="D7" s="20">
        <v>352573</v>
      </c>
      <c r="E7" s="20">
        <v>392983</v>
      </c>
      <c r="F7" s="20">
        <v>442267</v>
      </c>
    </row>
    <row r="8" spans="1:6" x14ac:dyDescent="0.3">
      <c r="A8" s="5"/>
      <c r="B8" s="20"/>
      <c r="C8" s="20"/>
      <c r="D8" s="20"/>
      <c r="E8" s="20"/>
      <c r="F8" s="20"/>
    </row>
    <row r="9" spans="1:6" x14ac:dyDescent="0.3">
      <c r="A9" s="5" t="s">
        <v>5</v>
      </c>
      <c r="B9" s="20">
        <v>1791</v>
      </c>
      <c r="C9" s="20">
        <v>2231</v>
      </c>
      <c r="D9" s="20">
        <v>2488</v>
      </c>
      <c r="E9" s="20">
        <v>2786</v>
      </c>
      <c r="F9" s="20">
        <v>3121</v>
      </c>
    </row>
    <row r="10" spans="1:6" x14ac:dyDescent="0.3">
      <c r="A10" s="5"/>
      <c r="B10" s="20"/>
      <c r="C10" s="20"/>
      <c r="D10" s="20"/>
      <c r="E10" s="20"/>
      <c r="F10" s="20"/>
    </row>
    <row r="11" spans="1:6" x14ac:dyDescent="0.3">
      <c r="A11" s="5" t="s">
        <v>10</v>
      </c>
      <c r="B11" s="20">
        <v>-4965</v>
      </c>
      <c r="C11" s="20">
        <v>-5336</v>
      </c>
      <c r="D11" s="20">
        <v>-11073</v>
      </c>
      <c r="E11" s="20">
        <v>-10503</v>
      </c>
      <c r="F11" s="20">
        <v>-13890</v>
      </c>
    </row>
    <row r="12" spans="1:6" x14ac:dyDescent="0.3">
      <c r="A12" s="5" t="s">
        <v>39</v>
      </c>
      <c r="B12" s="20">
        <v>-1390</v>
      </c>
      <c r="C12" s="20">
        <v>-1494</v>
      </c>
      <c r="D12" s="20">
        <v>-3100</v>
      </c>
      <c r="E12" s="20">
        <v>-2941</v>
      </c>
      <c r="F12" s="20">
        <v>-3889</v>
      </c>
    </row>
    <row r="13" spans="1:6" x14ac:dyDescent="0.3">
      <c r="A13" s="5" t="s">
        <v>12</v>
      </c>
      <c r="B13" s="20">
        <v>-3575</v>
      </c>
      <c r="C13" s="20">
        <v>-3842</v>
      </c>
      <c r="D13" s="20">
        <v>-7972</v>
      </c>
      <c r="E13" s="20">
        <v>-7562</v>
      </c>
      <c r="F13" s="20">
        <v>-10000</v>
      </c>
    </row>
    <row r="14" spans="1:6" x14ac:dyDescent="0.3">
      <c r="A14" s="5"/>
      <c r="B14" s="19"/>
      <c r="C14" s="19"/>
      <c r="D14" s="19"/>
      <c r="E14" s="19"/>
      <c r="F14" s="19"/>
    </row>
    <row r="15" spans="1:6" x14ac:dyDescent="0.3">
      <c r="A15" s="25" t="s">
        <v>40</v>
      </c>
      <c r="B15" s="19"/>
      <c r="C15" s="19"/>
      <c r="D15" s="19"/>
      <c r="E15" s="19"/>
      <c r="F15" s="19"/>
    </row>
    <row r="16" spans="1:6" x14ac:dyDescent="0.3">
      <c r="A16" s="4" t="s">
        <v>16</v>
      </c>
      <c r="B16" s="20">
        <v>112292</v>
      </c>
      <c r="C16" s="20">
        <v>126221</v>
      </c>
      <c r="D16" s="20">
        <v>141368</v>
      </c>
      <c r="E16" s="20">
        <v>158332</v>
      </c>
      <c r="F16" s="20">
        <v>177332</v>
      </c>
    </row>
    <row r="17" spans="1:6" x14ac:dyDescent="0.3">
      <c r="B17" s="19"/>
      <c r="C17" s="19"/>
      <c r="D17" s="19"/>
      <c r="E17" s="19"/>
      <c r="F17" s="19"/>
    </row>
    <row r="18" spans="1:6" x14ac:dyDescent="0.3">
      <c r="A18" s="6" t="s">
        <v>51</v>
      </c>
      <c r="B18" s="19">
        <v>29053</v>
      </c>
      <c r="C18" s="19">
        <v>33296</v>
      </c>
      <c r="D18" s="19">
        <v>37291</v>
      </c>
      <c r="E18" s="19">
        <v>41766</v>
      </c>
      <c r="F18" s="19">
        <v>46778</v>
      </c>
    </row>
    <row r="19" spans="1:6" x14ac:dyDescent="0.3">
      <c r="A19" s="7" t="s">
        <v>52</v>
      </c>
      <c r="B19" s="19">
        <v>15675</v>
      </c>
      <c r="C19" s="19">
        <v>17253</v>
      </c>
      <c r="D19" s="19">
        <v>19324</v>
      </c>
      <c r="E19" s="19">
        <v>21643</v>
      </c>
      <c r="F19" s="19">
        <v>24240</v>
      </c>
    </row>
    <row r="20" spans="1:6" x14ac:dyDescent="0.3">
      <c r="A20" s="4" t="s">
        <v>20</v>
      </c>
      <c r="B20" s="20">
        <v>44728</v>
      </c>
      <c r="C20" s="20">
        <v>50549</v>
      </c>
      <c r="D20" s="20">
        <v>56615</v>
      </c>
      <c r="E20" s="20">
        <v>63409</v>
      </c>
      <c r="F20" s="20">
        <v>71018</v>
      </c>
    </row>
    <row r="21" spans="1:6" x14ac:dyDescent="0.3">
      <c r="A21" s="4"/>
      <c r="B21" s="19"/>
      <c r="C21" s="19"/>
      <c r="D21" s="19"/>
      <c r="E21" s="19"/>
      <c r="F21" s="19"/>
    </row>
    <row r="22" spans="1:6" x14ac:dyDescent="0.3">
      <c r="A22" s="4" t="s">
        <v>21</v>
      </c>
      <c r="B22" s="20">
        <v>67565</v>
      </c>
      <c r="C22" s="20">
        <v>75672</v>
      </c>
      <c r="D22" s="20">
        <v>84753</v>
      </c>
      <c r="E22" s="20">
        <v>94923</v>
      </c>
      <c r="F22" s="20">
        <v>106314</v>
      </c>
    </row>
    <row r="23" spans="1:6" x14ac:dyDescent="0.3">
      <c r="A23" s="4"/>
      <c r="B23" s="19"/>
      <c r="C23" s="19"/>
      <c r="D23" s="19"/>
      <c r="E23" s="19"/>
      <c r="F23" s="19"/>
    </row>
    <row r="24" spans="1:6" x14ac:dyDescent="0.3">
      <c r="A24" s="4" t="s">
        <v>22</v>
      </c>
      <c r="B24" s="20">
        <v>112292</v>
      </c>
      <c r="C24" s="20">
        <v>126221</v>
      </c>
      <c r="D24" s="20">
        <v>141368</v>
      </c>
      <c r="E24" s="20">
        <v>158332</v>
      </c>
      <c r="F24" s="20">
        <v>177332</v>
      </c>
    </row>
    <row r="25" spans="1:6" x14ac:dyDescent="0.3">
      <c r="B25" s="19"/>
      <c r="C25" s="19"/>
      <c r="D25" s="19"/>
      <c r="E25" s="19"/>
      <c r="F25" s="19"/>
    </row>
    <row r="26" spans="1:6" x14ac:dyDescent="0.3">
      <c r="A26" s="4" t="s">
        <v>23</v>
      </c>
      <c r="B26" s="19"/>
      <c r="C26" s="19"/>
      <c r="D26" s="19"/>
      <c r="E26" s="19"/>
      <c r="F26" s="19"/>
    </row>
    <row r="27" spans="1:6" x14ac:dyDescent="0.3">
      <c r="A27" s="3" t="s">
        <v>53</v>
      </c>
      <c r="B27" s="19">
        <v>10814</v>
      </c>
      <c r="C27" s="19">
        <v>11950</v>
      </c>
      <c r="D27" s="19">
        <v>17053</v>
      </c>
      <c r="E27" s="19">
        <v>17732</v>
      </c>
      <c r="F27" s="19">
        <v>21391</v>
      </c>
    </row>
    <row r="28" spans="1:6" x14ac:dyDescent="0.3">
      <c r="B28" s="19"/>
      <c r="C28" s="19"/>
      <c r="D28" s="19"/>
      <c r="E28" s="19"/>
      <c r="F28" s="19"/>
    </row>
    <row r="29" spans="1:6" x14ac:dyDescent="0.3">
      <c r="A29" s="25" t="s">
        <v>44</v>
      </c>
      <c r="B29" s="19"/>
      <c r="C29" s="19"/>
      <c r="D29" s="19"/>
      <c r="E29" s="19"/>
      <c r="F29" s="19"/>
    </row>
    <row r="30" spans="1:6" x14ac:dyDescent="0.3">
      <c r="A30" s="4" t="s">
        <v>45</v>
      </c>
      <c r="B30" s="20">
        <v>116831</v>
      </c>
      <c r="C30" s="20">
        <v>131576</v>
      </c>
      <c r="D30" s="20">
        <v>147634</v>
      </c>
      <c r="E30" s="20">
        <v>165652</v>
      </c>
      <c r="F30" s="20">
        <v>185867</v>
      </c>
    </row>
    <row r="31" spans="1:6" x14ac:dyDescent="0.3">
      <c r="A31" s="4"/>
      <c r="B31" s="19"/>
      <c r="C31" s="19"/>
      <c r="D31" s="19"/>
      <c r="E31" s="19"/>
      <c r="F31" s="19"/>
    </row>
    <row r="32" spans="1:6" x14ac:dyDescent="0.3">
      <c r="A32" s="6" t="s">
        <v>46</v>
      </c>
      <c r="B32" s="19">
        <v>47814</v>
      </c>
      <c r="C32" s="19">
        <v>54240</v>
      </c>
      <c r="D32" s="19">
        <v>60974</v>
      </c>
      <c r="E32" s="19">
        <v>68545</v>
      </c>
      <c r="F32" s="19">
        <v>77054</v>
      </c>
    </row>
    <row r="33" spans="1:6" x14ac:dyDescent="0.3">
      <c r="A33" s="6" t="s">
        <v>47</v>
      </c>
      <c r="B33" s="19">
        <v>62565</v>
      </c>
      <c r="C33" s="19">
        <v>70224</v>
      </c>
      <c r="D33" s="19">
        <v>78820</v>
      </c>
      <c r="E33" s="19">
        <v>88469</v>
      </c>
      <c r="F33" s="19">
        <v>99297</v>
      </c>
    </row>
    <row r="34" spans="1:6" x14ac:dyDescent="0.3">
      <c r="A34" s="6" t="s">
        <v>186</v>
      </c>
      <c r="B34" s="19">
        <v>6452</v>
      </c>
      <c r="C34" s="19">
        <v>7113</v>
      </c>
      <c r="D34" s="19">
        <v>7840</v>
      </c>
      <c r="E34" s="19">
        <v>8638</v>
      </c>
      <c r="F34" s="19">
        <v>9515</v>
      </c>
    </row>
    <row r="35" spans="1:6" x14ac:dyDescent="0.3">
      <c r="A35" s="4" t="s">
        <v>22</v>
      </c>
      <c r="B35" s="20">
        <v>116831</v>
      </c>
      <c r="C35" s="20">
        <v>131576</v>
      </c>
      <c r="D35" s="20">
        <v>147634</v>
      </c>
      <c r="E35" s="20">
        <v>165652</v>
      </c>
      <c r="F35" s="20">
        <v>185867</v>
      </c>
    </row>
    <row r="36" spans="1:6" x14ac:dyDescent="0.3">
      <c r="B36" s="19"/>
      <c r="C36" s="19"/>
      <c r="D36" s="19"/>
      <c r="E36" s="19"/>
      <c r="F36" s="19"/>
    </row>
    <row r="37" spans="1:6" x14ac:dyDescent="0.3">
      <c r="A37" s="25" t="s">
        <v>54</v>
      </c>
      <c r="B37" s="19"/>
      <c r="C37" s="19"/>
      <c r="D37" s="19"/>
      <c r="E37" s="19"/>
      <c r="F37" s="19"/>
    </row>
    <row r="38" spans="1:6" x14ac:dyDescent="0.3">
      <c r="A38" s="3" t="s">
        <v>55</v>
      </c>
      <c r="B38" s="19"/>
      <c r="C38" s="19"/>
      <c r="D38" s="19"/>
      <c r="E38" s="19"/>
      <c r="F38" s="19"/>
    </row>
    <row r="39" spans="1:6" x14ac:dyDescent="0.3">
      <c r="A39" s="3" t="s">
        <v>56</v>
      </c>
      <c r="B39" s="19">
        <v>163.31108619427204</v>
      </c>
      <c r="C39" s="19">
        <v>166.57730791815749</v>
      </c>
      <c r="D39" s="19">
        <v>169.90885407652064</v>
      </c>
      <c r="E39" s="19">
        <v>173.30703115805105</v>
      </c>
      <c r="F39" s="19">
        <v>176.77317178121206</v>
      </c>
    </row>
    <row r="40" spans="1:6" x14ac:dyDescent="0.3">
      <c r="A40" s="3" t="s">
        <v>57</v>
      </c>
      <c r="B40" s="19">
        <v>1763.7597308981378</v>
      </c>
      <c r="C40" s="19">
        <v>1815.6926563079164</v>
      </c>
      <c r="D40" s="19">
        <v>1868.9973948417266</v>
      </c>
      <c r="E40" s="19">
        <v>1923.7080458543662</v>
      </c>
      <c r="F40" s="19">
        <v>1979.8595239495746</v>
      </c>
    </row>
    <row r="41" spans="1:6" x14ac:dyDescent="0.3">
      <c r="B41" s="19"/>
      <c r="C41" s="19"/>
      <c r="D41" s="19"/>
      <c r="E41" s="19"/>
      <c r="F41" s="19"/>
    </row>
    <row r="42" spans="1:6" x14ac:dyDescent="0.3">
      <c r="A42" s="3" t="s">
        <v>58</v>
      </c>
      <c r="B42" s="19"/>
      <c r="C42" s="19"/>
      <c r="D42" s="19"/>
      <c r="E42" s="19"/>
      <c r="F42" s="19"/>
    </row>
    <row r="43" spans="1:6" x14ac:dyDescent="0.3">
      <c r="A43" s="3" t="s">
        <v>59</v>
      </c>
      <c r="B43" s="19">
        <v>2088.2481751824816</v>
      </c>
      <c r="C43" s="19">
        <v>3048.537482018221</v>
      </c>
      <c r="D43" s="19">
        <v>3048.537482018221</v>
      </c>
      <c r="E43" s="19">
        <v>3048.537482018221</v>
      </c>
      <c r="F43" s="19">
        <v>3048.537482018221</v>
      </c>
    </row>
    <row r="44" spans="1:6" x14ac:dyDescent="0.3">
      <c r="A44" s="3" t="s">
        <v>60</v>
      </c>
      <c r="B44" s="19">
        <v>187.94233576642335</v>
      </c>
      <c r="C44" s="19">
        <v>265.2227609355852</v>
      </c>
      <c r="D44" s="19">
        <v>262.17422345356698</v>
      </c>
      <c r="E44" s="19">
        <v>262.17422345356698</v>
      </c>
      <c r="F44" s="19">
        <v>262.17422345356698</v>
      </c>
    </row>
    <row r="45" spans="1:6" x14ac:dyDescent="0.3">
      <c r="B45" s="19"/>
      <c r="C45" s="19"/>
      <c r="D45" s="19"/>
      <c r="E45" s="19"/>
      <c r="F45" s="19"/>
    </row>
    <row r="46" spans="1:6" x14ac:dyDescent="0.3">
      <c r="B46" s="19"/>
      <c r="C46" s="19"/>
      <c r="D46" s="19"/>
      <c r="E46" s="19"/>
      <c r="F46" s="19"/>
    </row>
    <row r="47" spans="1:6" x14ac:dyDescent="0.3">
      <c r="B47" s="19"/>
      <c r="C47" s="19"/>
      <c r="D47" s="19"/>
      <c r="E47" s="19"/>
      <c r="F47" s="19"/>
    </row>
    <row r="48" spans="1:6" ht="15.6" x14ac:dyDescent="0.3">
      <c r="A48" s="8" t="s">
        <v>77</v>
      </c>
      <c r="B48" s="26">
        <v>2020</v>
      </c>
      <c r="C48" s="26">
        <v>2021</v>
      </c>
      <c r="D48" s="26">
        <v>2022</v>
      </c>
      <c r="E48" s="26">
        <v>2023</v>
      </c>
      <c r="F48" s="26">
        <v>2024</v>
      </c>
    </row>
    <row r="49" spans="1:6" x14ac:dyDescent="0.3">
      <c r="A49" s="25" t="s">
        <v>28</v>
      </c>
      <c r="B49" s="19"/>
      <c r="C49" s="19"/>
      <c r="D49" s="19"/>
      <c r="E49" s="19"/>
      <c r="F49" s="19"/>
    </row>
    <row r="50" spans="1:6" x14ac:dyDescent="0.3">
      <c r="A50" s="3" t="s">
        <v>182</v>
      </c>
      <c r="B50" s="19">
        <v>1171563</v>
      </c>
      <c r="C50" s="19">
        <v>1277003</v>
      </c>
      <c r="D50" s="19">
        <v>1468554</v>
      </c>
      <c r="E50" s="19">
        <v>1659466</v>
      </c>
      <c r="F50" s="19">
        <v>1759034</v>
      </c>
    </row>
    <row r="51" spans="1:6" x14ac:dyDescent="0.3">
      <c r="A51" s="7"/>
      <c r="B51" s="19"/>
      <c r="C51" s="19"/>
      <c r="D51" s="19"/>
      <c r="E51" s="19"/>
      <c r="F51" s="19"/>
    </row>
    <row r="52" spans="1:6" x14ac:dyDescent="0.3">
      <c r="A52" s="7" t="s">
        <v>48</v>
      </c>
      <c r="B52" s="19">
        <v>984113</v>
      </c>
      <c r="C52" s="19">
        <v>1015218</v>
      </c>
      <c r="D52" s="19">
        <v>1160157</v>
      </c>
      <c r="E52" s="19">
        <v>1302681</v>
      </c>
      <c r="F52" s="19">
        <v>1372046</v>
      </c>
    </row>
    <row r="53" spans="1:6" x14ac:dyDescent="0.3">
      <c r="A53" s="7" t="s">
        <v>49</v>
      </c>
      <c r="B53" s="19">
        <v>193308</v>
      </c>
      <c r="C53" s="19">
        <v>197936</v>
      </c>
      <c r="D53" s="19">
        <v>231297</v>
      </c>
      <c r="E53" s="19">
        <v>240623</v>
      </c>
      <c r="F53" s="19">
        <v>246265</v>
      </c>
    </row>
    <row r="54" spans="1:6" x14ac:dyDescent="0.3">
      <c r="A54" s="5" t="s">
        <v>50</v>
      </c>
      <c r="B54" s="20">
        <v>1177420</v>
      </c>
      <c r="C54" s="20">
        <v>1213153</v>
      </c>
      <c r="D54" s="20">
        <v>1391455</v>
      </c>
      <c r="E54" s="20">
        <v>1543303</v>
      </c>
      <c r="F54" s="20">
        <v>1618311</v>
      </c>
    </row>
    <row r="55" spans="1:6" x14ac:dyDescent="0.3">
      <c r="A55" s="5"/>
      <c r="B55" s="20"/>
      <c r="C55" s="20"/>
      <c r="D55" s="20"/>
      <c r="E55" s="20"/>
      <c r="F55" s="20"/>
    </row>
    <row r="56" spans="1:6" x14ac:dyDescent="0.3">
      <c r="A56" s="5" t="s">
        <v>5</v>
      </c>
      <c r="B56" s="20">
        <v>7836</v>
      </c>
      <c r="C56" s="20">
        <v>9672</v>
      </c>
      <c r="D56" s="20">
        <v>10496</v>
      </c>
      <c r="E56" s="20">
        <v>12070</v>
      </c>
      <c r="F56" s="20">
        <v>13639</v>
      </c>
    </row>
    <row r="57" spans="1:6" x14ac:dyDescent="0.3">
      <c r="A57" s="5"/>
      <c r="B57" s="20"/>
      <c r="C57" s="20"/>
      <c r="D57" s="20"/>
      <c r="E57" s="20"/>
      <c r="F57" s="20"/>
    </row>
    <row r="58" spans="1:6" x14ac:dyDescent="0.3">
      <c r="A58" s="5" t="s">
        <v>10</v>
      </c>
      <c r="B58" s="20">
        <v>1978</v>
      </c>
      <c r="C58" s="20">
        <v>73523</v>
      </c>
      <c r="D58" s="20">
        <v>87595</v>
      </c>
      <c r="E58" s="20">
        <v>128233</v>
      </c>
      <c r="F58" s="20">
        <v>154362</v>
      </c>
    </row>
    <row r="59" spans="1:6" x14ac:dyDescent="0.3">
      <c r="A59" s="5" t="s">
        <v>39</v>
      </c>
      <c r="B59" s="20">
        <v>554</v>
      </c>
      <c r="C59" s="20">
        <v>20586</v>
      </c>
      <c r="D59" s="20">
        <v>24527</v>
      </c>
      <c r="E59" s="20">
        <v>35905</v>
      </c>
      <c r="F59" s="20">
        <v>43221</v>
      </c>
    </row>
    <row r="60" spans="1:6" x14ac:dyDescent="0.3">
      <c r="A60" s="5" t="s">
        <v>12</v>
      </c>
      <c r="B60" s="20">
        <v>1424</v>
      </c>
      <c r="C60" s="20">
        <v>52936</v>
      </c>
      <c r="D60" s="20">
        <v>63068</v>
      </c>
      <c r="E60" s="20">
        <v>92328</v>
      </c>
      <c r="F60" s="20">
        <v>111141</v>
      </c>
    </row>
    <row r="61" spans="1:6" x14ac:dyDescent="0.3">
      <c r="A61" s="5"/>
      <c r="B61" s="19"/>
      <c r="C61" s="19"/>
      <c r="D61" s="19"/>
      <c r="E61" s="19"/>
      <c r="F61" s="19"/>
    </row>
    <row r="62" spans="1:6" x14ac:dyDescent="0.3">
      <c r="A62" s="25" t="s">
        <v>40</v>
      </c>
      <c r="B62" s="19"/>
      <c r="C62" s="19"/>
      <c r="D62" s="19"/>
      <c r="E62" s="19"/>
      <c r="F62" s="19"/>
    </row>
    <row r="63" spans="1:6" x14ac:dyDescent="0.3">
      <c r="A63" s="4" t="s">
        <v>16</v>
      </c>
      <c r="B63" s="20">
        <v>486784</v>
      </c>
      <c r="C63" s="20">
        <v>532510</v>
      </c>
      <c r="D63" s="20">
        <v>612387</v>
      </c>
      <c r="E63" s="20">
        <v>691997</v>
      </c>
      <c r="F63" s="20">
        <v>733517</v>
      </c>
    </row>
    <row r="64" spans="1:6" x14ac:dyDescent="0.3">
      <c r="B64" s="19"/>
      <c r="C64" s="19"/>
      <c r="D64" s="19"/>
      <c r="E64" s="19"/>
      <c r="F64" s="19"/>
    </row>
    <row r="65" spans="1:6" x14ac:dyDescent="0.3">
      <c r="A65" s="6" t="s">
        <v>51</v>
      </c>
      <c r="B65" s="19">
        <v>125943</v>
      </c>
      <c r="C65" s="19">
        <v>140470</v>
      </c>
      <c r="D65" s="19">
        <v>161541</v>
      </c>
      <c r="E65" s="19">
        <v>182541</v>
      </c>
      <c r="F65" s="19">
        <v>193494</v>
      </c>
    </row>
    <row r="66" spans="1:6" x14ac:dyDescent="0.3">
      <c r="A66" s="7" t="s">
        <v>52</v>
      </c>
      <c r="B66" s="19">
        <v>67951</v>
      </c>
      <c r="C66" s="19">
        <v>72789</v>
      </c>
      <c r="D66" s="19">
        <v>83708</v>
      </c>
      <c r="E66" s="19">
        <v>94590</v>
      </c>
      <c r="F66" s="19">
        <v>100265</v>
      </c>
    </row>
    <row r="67" spans="1:6" x14ac:dyDescent="0.3">
      <c r="A67" s="4" t="s">
        <v>20</v>
      </c>
      <c r="B67" s="20">
        <v>193894</v>
      </c>
      <c r="C67" s="20">
        <v>213260</v>
      </c>
      <c r="D67" s="20">
        <v>245248</v>
      </c>
      <c r="E67" s="20">
        <v>277131</v>
      </c>
      <c r="F67" s="20">
        <v>293759</v>
      </c>
    </row>
    <row r="68" spans="1:6" x14ac:dyDescent="0.3">
      <c r="A68" s="4"/>
      <c r="B68" s="19"/>
      <c r="C68" s="19"/>
      <c r="D68" s="19"/>
      <c r="E68" s="19"/>
      <c r="F68" s="19"/>
    </row>
    <row r="69" spans="1:6" x14ac:dyDescent="0.3">
      <c r="A69" s="4" t="s">
        <v>21</v>
      </c>
      <c r="B69" s="20">
        <v>292891</v>
      </c>
      <c r="C69" s="20">
        <v>319251</v>
      </c>
      <c r="D69" s="20">
        <v>367138</v>
      </c>
      <c r="E69" s="20">
        <v>414866</v>
      </c>
      <c r="F69" s="20">
        <v>439758</v>
      </c>
    </row>
    <row r="70" spans="1:6" x14ac:dyDescent="0.3">
      <c r="A70" s="4"/>
      <c r="B70" s="19"/>
      <c r="C70" s="19"/>
      <c r="D70" s="19"/>
      <c r="E70" s="19"/>
      <c r="F70" s="19"/>
    </row>
    <row r="71" spans="1:6" x14ac:dyDescent="0.3">
      <c r="A71" s="4" t="s">
        <v>22</v>
      </c>
      <c r="B71" s="20">
        <v>486784</v>
      </c>
      <c r="C71" s="20">
        <v>532510</v>
      </c>
      <c r="D71" s="20">
        <v>612387</v>
      </c>
      <c r="E71" s="20">
        <v>691997</v>
      </c>
      <c r="F71" s="20">
        <v>733517</v>
      </c>
    </row>
    <row r="72" spans="1:6" x14ac:dyDescent="0.3">
      <c r="B72" s="19"/>
      <c r="C72" s="19"/>
      <c r="D72" s="19"/>
      <c r="E72" s="19"/>
      <c r="F72" s="19"/>
    </row>
    <row r="73" spans="1:6" x14ac:dyDescent="0.3">
      <c r="A73" s="4" t="s">
        <v>23</v>
      </c>
      <c r="B73" s="19"/>
      <c r="C73" s="19"/>
      <c r="D73" s="19"/>
      <c r="E73" s="19"/>
      <c r="F73" s="19"/>
    </row>
    <row r="74" spans="1:6" x14ac:dyDescent="0.3">
      <c r="A74" s="3" t="s">
        <v>53</v>
      </c>
      <c r="B74" s="19">
        <v>27601</v>
      </c>
      <c r="C74" s="19">
        <v>-26576</v>
      </c>
      <c r="D74" s="19">
        <v>-15181</v>
      </c>
      <c r="E74" s="19">
        <v>-44600</v>
      </c>
      <c r="F74" s="19">
        <v>-86249</v>
      </c>
    </row>
    <row r="75" spans="1:6" x14ac:dyDescent="0.3">
      <c r="B75" s="19"/>
      <c r="C75" s="19"/>
      <c r="D75" s="19"/>
      <c r="E75" s="19"/>
      <c r="F75" s="19"/>
    </row>
    <row r="76" spans="1:6" x14ac:dyDescent="0.3">
      <c r="A76" s="25" t="s">
        <v>44</v>
      </c>
      <c r="B76" s="19"/>
      <c r="C76" s="19"/>
      <c r="D76" s="19"/>
      <c r="E76" s="19"/>
      <c r="F76" s="19"/>
    </row>
    <row r="77" spans="1:6" x14ac:dyDescent="0.3">
      <c r="A77" s="4" t="s">
        <v>45</v>
      </c>
      <c r="B77" s="20">
        <v>608685</v>
      </c>
      <c r="C77" s="20">
        <v>666929</v>
      </c>
      <c r="D77" s="20">
        <v>768133</v>
      </c>
      <c r="E77" s="20">
        <v>869306</v>
      </c>
      <c r="F77" s="20">
        <v>922859</v>
      </c>
    </row>
    <row r="78" spans="1:6" x14ac:dyDescent="0.3">
      <c r="A78" s="4"/>
      <c r="B78" s="19"/>
      <c r="C78" s="19"/>
      <c r="D78" s="19"/>
      <c r="E78" s="19"/>
      <c r="F78" s="19"/>
    </row>
    <row r="79" spans="1:6" x14ac:dyDescent="0.3">
      <c r="A79" s="6" t="s">
        <v>46</v>
      </c>
      <c r="B79" s="19">
        <v>247990</v>
      </c>
      <c r="C79" s="19">
        <v>273612</v>
      </c>
      <c r="D79" s="19">
        <v>315635</v>
      </c>
      <c r="E79" s="19">
        <v>357775</v>
      </c>
      <c r="F79" s="19">
        <v>380417</v>
      </c>
    </row>
    <row r="80" spans="1:6" x14ac:dyDescent="0.3">
      <c r="A80" s="6" t="s">
        <v>47</v>
      </c>
      <c r="B80" s="19">
        <v>326866</v>
      </c>
      <c r="C80" s="19">
        <v>356922</v>
      </c>
      <c r="D80" s="19">
        <v>411195</v>
      </c>
      <c r="E80" s="19">
        <v>465480</v>
      </c>
      <c r="F80" s="19">
        <v>494288</v>
      </c>
    </row>
    <row r="81" spans="1:6" x14ac:dyDescent="0.3">
      <c r="A81" s="6" t="s">
        <v>186</v>
      </c>
      <c r="B81" s="19">
        <v>33829</v>
      </c>
      <c r="C81" s="19">
        <v>36395</v>
      </c>
      <c r="D81" s="19">
        <v>41303</v>
      </c>
      <c r="E81" s="19">
        <v>46050</v>
      </c>
      <c r="F81" s="19">
        <v>48154</v>
      </c>
    </row>
    <row r="82" spans="1:6" x14ac:dyDescent="0.3">
      <c r="A82" s="4" t="s">
        <v>22</v>
      </c>
      <c r="B82" s="20">
        <v>608685</v>
      </c>
      <c r="C82" s="20">
        <v>666929</v>
      </c>
      <c r="D82" s="20">
        <v>768133</v>
      </c>
      <c r="E82" s="20">
        <v>869306</v>
      </c>
      <c r="F82" s="20">
        <v>922859</v>
      </c>
    </row>
    <row r="83" spans="1:6" x14ac:dyDescent="0.3">
      <c r="B83" s="19"/>
      <c r="C83" s="19"/>
      <c r="D83" s="19"/>
      <c r="E83" s="19"/>
      <c r="F83" s="19"/>
    </row>
    <row r="84" spans="1:6" x14ac:dyDescent="0.3">
      <c r="A84" s="25" t="s">
        <v>54</v>
      </c>
      <c r="B84" s="19"/>
      <c r="C84" s="19"/>
      <c r="D84" s="19"/>
      <c r="E84" s="19"/>
      <c r="F84" s="19"/>
    </row>
    <row r="85" spans="1:6" x14ac:dyDescent="0.3">
      <c r="A85" s="3" t="s">
        <v>55</v>
      </c>
      <c r="B85" s="19"/>
      <c r="C85" s="19"/>
      <c r="D85" s="19"/>
      <c r="E85" s="19"/>
      <c r="F85" s="19"/>
    </row>
    <row r="86" spans="1:6" x14ac:dyDescent="0.3">
      <c r="A86" s="3" t="s">
        <v>56</v>
      </c>
      <c r="B86" s="19">
        <v>284.00625470783046</v>
      </c>
      <c r="C86" s="19">
        <v>292.52644234906535</v>
      </c>
      <c r="D86" s="19">
        <v>321.77908658397189</v>
      </c>
      <c r="E86" s="19">
        <v>337.86804091317049</v>
      </c>
      <c r="F86" s="19">
        <v>344.6254017314339</v>
      </c>
    </row>
    <row r="87" spans="1:6" x14ac:dyDescent="0.3">
      <c r="A87" s="3" t="s">
        <v>57</v>
      </c>
      <c r="B87" s="19">
        <v>2953.6650489614362</v>
      </c>
      <c r="C87" s="19">
        <v>3071.5276446651856</v>
      </c>
      <c r="D87" s="19">
        <v>3282.1466831565126</v>
      </c>
      <c r="E87" s="19">
        <v>3480.0408214056552</v>
      </c>
      <c r="F87" s="19">
        <v>3584.1041780069113</v>
      </c>
    </row>
    <row r="88" spans="1:6" x14ac:dyDescent="0.3">
      <c r="B88" s="19"/>
      <c r="C88" s="19"/>
      <c r="D88" s="19"/>
      <c r="E88" s="19"/>
      <c r="F88" s="19"/>
    </row>
    <row r="89" spans="1:6" x14ac:dyDescent="0.3">
      <c r="A89" s="3" t="s">
        <v>58</v>
      </c>
      <c r="B89" s="19"/>
      <c r="C89" s="19"/>
      <c r="D89" s="19"/>
      <c r="E89" s="19"/>
      <c r="F89" s="19"/>
    </row>
    <row r="90" spans="1:6" x14ac:dyDescent="0.3">
      <c r="A90" s="3" t="s">
        <v>59</v>
      </c>
      <c r="B90" s="19">
        <v>5862.5</v>
      </c>
      <c r="C90" s="19">
        <v>5425</v>
      </c>
      <c r="D90" s="19">
        <v>5425</v>
      </c>
      <c r="E90" s="19">
        <v>5425</v>
      </c>
      <c r="F90" s="19">
        <v>5425</v>
      </c>
    </row>
    <row r="91" spans="1:6" x14ac:dyDescent="0.3">
      <c r="A91" s="3" t="s">
        <v>60</v>
      </c>
      <c r="B91" s="19">
        <v>527.625</v>
      </c>
      <c r="C91" s="19">
        <v>471.97499999999997</v>
      </c>
      <c r="D91" s="19">
        <v>466.54999999999995</v>
      </c>
      <c r="E91" s="19">
        <v>466.54999999999995</v>
      </c>
      <c r="F91" s="19">
        <v>466.54999999999995</v>
      </c>
    </row>
    <row r="92" spans="1:6" x14ac:dyDescent="0.3">
      <c r="B92" s="19"/>
      <c r="C92" s="19"/>
      <c r="D92" s="19"/>
      <c r="E92" s="19"/>
      <c r="F92" s="19"/>
    </row>
    <row r="93" spans="1:6" x14ac:dyDescent="0.3">
      <c r="B93" s="19"/>
      <c r="C93" s="19"/>
      <c r="D93" s="19"/>
      <c r="E93" s="19"/>
      <c r="F93" s="19"/>
    </row>
    <row r="94" spans="1:6" x14ac:dyDescent="0.3">
      <c r="B94" s="19"/>
      <c r="C94" s="19"/>
      <c r="D94" s="19"/>
      <c r="E94" s="19"/>
      <c r="F94" s="19"/>
    </row>
    <row r="95" spans="1:6" ht="15.6" x14ac:dyDescent="0.3">
      <c r="A95" s="8" t="s">
        <v>78</v>
      </c>
      <c r="B95" s="26">
        <v>2020</v>
      </c>
      <c r="C95" s="26">
        <v>2021</v>
      </c>
      <c r="D95" s="26">
        <v>2022</v>
      </c>
      <c r="E95" s="26">
        <v>2023</v>
      </c>
      <c r="F95" s="26">
        <v>2024</v>
      </c>
    </row>
    <row r="96" spans="1:6" x14ac:dyDescent="0.3">
      <c r="A96" s="25" t="s">
        <v>28</v>
      </c>
      <c r="B96" s="19"/>
      <c r="C96" s="19"/>
      <c r="D96" s="19"/>
      <c r="E96" s="19"/>
      <c r="F96" s="19"/>
    </row>
    <row r="97" spans="1:6" x14ac:dyDescent="0.3">
      <c r="A97" s="3" t="s">
        <v>182</v>
      </c>
      <c r="B97" s="19">
        <v>1536353</v>
      </c>
      <c r="C97" s="19">
        <v>1674625</v>
      </c>
      <c r="D97" s="19">
        <v>1858834</v>
      </c>
      <c r="E97" s="19">
        <v>2007540</v>
      </c>
      <c r="F97" s="19">
        <v>2168143</v>
      </c>
    </row>
    <row r="98" spans="1:6" x14ac:dyDescent="0.3">
      <c r="A98" s="7"/>
      <c r="B98" s="19"/>
      <c r="C98" s="19"/>
      <c r="D98" s="19"/>
      <c r="E98" s="19"/>
      <c r="F98" s="19"/>
    </row>
    <row r="99" spans="1:6" x14ac:dyDescent="0.3">
      <c r="A99" s="7" t="s">
        <v>48</v>
      </c>
      <c r="B99" s="19">
        <v>1229082</v>
      </c>
      <c r="C99" s="19">
        <v>1335513</v>
      </c>
      <c r="D99" s="19">
        <v>1487067</v>
      </c>
      <c r="E99" s="19">
        <v>1606032</v>
      </c>
      <c r="F99" s="19">
        <v>1734515</v>
      </c>
    </row>
    <row r="100" spans="1:6" x14ac:dyDescent="0.3">
      <c r="A100" s="7" t="s">
        <v>49</v>
      </c>
      <c r="B100" s="19">
        <v>253498</v>
      </c>
      <c r="C100" s="19">
        <v>259567</v>
      </c>
      <c r="D100" s="19">
        <v>292766</v>
      </c>
      <c r="E100" s="19">
        <v>291093</v>
      </c>
      <c r="F100" s="19">
        <v>303540</v>
      </c>
    </row>
    <row r="101" spans="1:6" x14ac:dyDescent="0.3">
      <c r="A101" s="5" t="s">
        <v>50</v>
      </c>
      <c r="B101" s="20">
        <v>1482581</v>
      </c>
      <c r="C101" s="20">
        <v>1595080</v>
      </c>
      <c r="D101" s="20">
        <v>1779833</v>
      </c>
      <c r="E101" s="20">
        <v>1897126</v>
      </c>
      <c r="F101" s="20">
        <v>2038055</v>
      </c>
    </row>
    <row r="102" spans="1:6" x14ac:dyDescent="0.3">
      <c r="A102" s="5"/>
      <c r="B102" s="20"/>
      <c r="C102" s="20"/>
      <c r="D102" s="20"/>
      <c r="E102" s="20"/>
      <c r="F102" s="20"/>
    </row>
    <row r="103" spans="1:6" x14ac:dyDescent="0.3">
      <c r="A103" s="5" t="s">
        <v>5</v>
      </c>
      <c r="B103" s="20">
        <v>10464</v>
      </c>
      <c r="C103" s="20">
        <v>12684</v>
      </c>
      <c r="D103" s="20">
        <v>13764</v>
      </c>
      <c r="E103" s="20">
        <v>15278</v>
      </c>
      <c r="F103" s="20">
        <v>16500</v>
      </c>
    </row>
    <row r="104" spans="1:6" x14ac:dyDescent="0.3">
      <c r="A104" s="5"/>
      <c r="B104" s="20"/>
      <c r="C104" s="20"/>
      <c r="D104" s="20"/>
      <c r="E104" s="20"/>
      <c r="F104" s="20"/>
    </row>
    <row r="105" spans="1:6" x14ac:dyDescent="0.3">
      <c r="A105" s="5" t="s">
        <v>10</v>
      </c>
      <c r="B105" s="20">
        <v>64237</v>
      </c>
      <c r="C105" s="20">
        <v>92229</v>
      </c>
      <c r="D105" s="20">
        <v>92764</v>
      </c>
      <c r="E105" s="20">
        <v>125693</v>
      </c>
      <c r="F105" s="20">
        <v>146589</v>
      </c>
    </row>
    <row r="106" spans="1:6" x14ac:dyDescent="0.3">
      <c r="A106" s="5" t="s">
        <v>39</v>
      </c>
      <c r="B106" s="20">
        <v>17986</v>
      </c>
      <c r="C106" s="20">
        <v>25824</v>
      </c>
      <c r="D106" s="20">
        <v>25974</v>
      </c>
      <c r="E106" s="20">
        <v>35194</v>
      </c>
      <c r="F106" s="20">
        <v>41045</v>
      </c>
    </row>
    <row r="107" spans="1:6" x14ac:dyDescent="0.3">
      <c r="A107" s="5" t="s">
        <v>12</v>
      </c>
      <c r="B107" s="20">
        <v>46251</v>
      </c>
      <c r="C107" s="20">
        <v>66405</v>
      </c>
      <c r="D107" s="20">
        <v>66790</v>
      </c>
      <c r="E107" s="20">
        <v>90499</v>
      </c>
      <c r="F107" s="20">
        <v>105544</v>
      </c>
    </row>
    <row r="108" spans="1:6" x14ac:dyDescent="0.3">
      <c r="A108" s="5"/>
      <c r="B108" s="19"/>
      <c r="C108" s="19"/>
      <c r="D108" s="19"/>
      <c r="E108" s="19"/>
      <c r="F108" s="19"/>
    </row>
    <row r="109" spans="1:6" x14ac:dyDescent="0.3">
      <c r="A109" s="25" t="s">
        <v>40</v>
      </c>
      <c r="B109" s="19"/>
      <c r="C109" s="19"/>
      <c r="D109" s="19"/>
      <c r="E109" s="19"/>
      <c r="F109" s="19"/>
    </row>
    <row r="110" spans="1:6" x14ac:dyDescent="0.3">
      <c r="A110" s="4" t="s">
        <v>16</v>
      </c>
      <c r="B110" s="20">
        <v>638355</v>
      </c>
      <c r="C110" s="20">
        <v>698319</v>
      </c>
      <c r="D110" s="20">
        <v>775134</v>
      </c>
      <c r="E110" s="20">
        <v>837144</v>
      </c>
      <c r="F110" s="20">
        <v>904116</v>
      </c>
    </row>
    <row r="111" spans="1:6" x14ac:dyDescent="0.3">
      <c r="B111" s="19"/>
      <c r="C111" s="19"/>
      <c r="D111" s="19"/>
      <c r="E111" s="19"/>
      <c r="F111" s="19"/>
    </row>
    <row r="112" spans="1:6" x14ac:dyDescent="0.3">
      <c r="A112" s="6" t="s">
        <v>51</v>
      </c>
      <c r="B112" s="19">
        <v>165158</v>
      </c>
      <c r="C112" s="19">
        <v>184209</v>
      </c>
      <c r="D112" s="19">
        <v>204472</v>
      </c>
      <c r="E112" s="19">
        <v>220829</v>
      </c>
      <c r="F112" s="19">
        <v>238496</v>
      </c>
    </row>
    <row r="113" spans="1:6" x14ac:dyDescent="0.3">
      <c r="A113" s="7" t="s">
        <v>52</v>
      </c>
      <c r="B113" s="19">
        <v>89108</v>
      </c>
      <c r="C113" s="19">
        <v>95454</v>
      </c>
      <c r="D113" s="19">
        <v>105954</v>
      </c>
      <c r="E113" s="19">
        <v>114430</v>
      </c>
      <c r="F113" s="19">
        <v>123584</v>
      </c>
    </row>
    <row r="114" spans="1:6" x14ac:dyDescent="0.3">
      <c r="A114" s="4" t="s">
        <v>20</v>
      </c>
      <c r="B114" s="20">
        <v>254266</v>
      </c>
      <c r="C114" s="20">
        <v>279662</v>
      </c>
      <c r="D114" s="20">
        <v>310425</v>
      </c>
      <c r="E114" s="20">
        <v>335259</v>
      </c>
      <c r="F114" s="20">
        <v>362080</v>
      </c>
    </row>
    <row r="115" spans="1:6" x14ac:dyDescent="0.3">
      <c r="A115" s="4"/>
      <c r="B115" s="19"/>
      <c r="C115" s="19"/>
      <c r="D115" s="19"/>
      <c r="E115" s="19"/>
      <c r="F115" s="19"/>
    </row>
    <row r="116" spans="1:6" x14ac:dyDescent="0.3">
      <c r="A116" s="4" t="s">
        <v>21</v>
      </c>
      <c r="B116" s="20">
        <v>384088</v>
      </c>
      <c r="C116" s="20">
        <v>418656</v>
      </c>
      <c r="D116" s="20">
        <v>464708</v>
      </c>
      <c r="E116" s="20">
        <v>501885</v>
      </c>
      <c r="F116" s="20">
        <v>542036</v>
      </c>
    </row>
    <row r="117" spans="1:6" x14ac:dyDescent="0.3">
      <c r="A117" s="4"/>
      <c r="B117" s="19"/>
      <c r="C117" s="19"/>
      <c r="D117" s="19"/>
      <c r="E117" s="19"/>
      <c r="F117" s="19"/>
    </row>
    <row r="118" spans="1:6" x14ac:dyDescent="0.3">
      <c r="A118" s="4" t="s">
        <v>22</v>
      </c>
      <c r="B118" s="20">
        <v>638355</v>
      </c>
      <c r="C118" s="20">
        <v>698319</v>
      </c>
      <c r="D118" s="20">
        <v>775134</v>
      </c>
      <c r="E118" s="20">
        <v>837144</v>
      </c>
      <c r="F118" s="20">
        <v>904116</v>
      </c>
    </row>
    <row r="119" spans="1:6" x14ac:dyDescent="0.3">
      <c r="B119" s="19"/>
      <c r="C119" s="19"/>
      <c r="D119" s="19"/>
      <c r="E119" s="19"/>
      <c r="F119" s="19"/>
    </row>
    <row r="120" spans="1:6" x14ac:dyDescent="0.3">
      <c r="A120" s="4" t="s">
        <v>23</v>
      </c>
      <c r="B120" s="19"/>
      <c r="C120" s="19"/>
      <c r="D120" s="19"/>
      <c r="E120" s="19"/>
      <c r="F120" s="19"/>
    </row>
    <row r="121" spans="1:6" x14ac:dyDescent="0.3">
      <c r="A121" s="3" t="s">
        <v>53</v>
      </c>
      <c r="B121" s="19">
        <v>-14537</v>
      </c>
      <c r="C121" s="19">
        <v>-31837</v>
      </c>
      <c r="D121" s="19">
        <v>-20738</v>
      </c>
      <c r="E121" s="19">
        <v>-53322</v>
      </c>
      <c r="F121" s="19">
        <v>-65393</v>
      </c>
    </row>
    <row r="122" spans="1:6" x14ac:dyDescent="0.3">
      <c r="B122" s="19"/>
      <c r="C122" s="19"/>
      <c r="D122" s="19"/>
      <c r="E122" s="19"/>
      <c r="F122" s="19"/>
    </row>
    <row r="123" spans="1:6" x14ac:dyDescent="0.3">
      <c r="A123" s="25" t="s">
        <v>44</v>
      </c>
      <c r="B123" s="19"/>
      <c r="C123" s="19"/>
      <c r="D123" s="19"/>
      <c r="E123" s="19"/>
      <c r="F123" s="19"/>
    </row>
    <row r="124" spans="1:6" x14ac:dyDescent="0.3">
      <c r="A124" s="4" t="s">
        <v>45</v>
      </c>
      <c r="B124" s="20">
        <v>832672</v>
      </c>
      <c r="C124" s="20">
        <v>912304</v>
      </c>
      <c r="D124" s="20">
        <v>1014131</v>
      </c>
      <c r="E124" s="20">
        <v>1096854</v>
      </c>
      <c r="F124" s="20">
        <v>1186321</v>
      </c>
    </row>
    <row r="125" spans="1:6" x14ac:dyDescent="0.3">
      <c r="A125" s="4"/>
      <c r="B125" s="19"/>
      <c r="C125" s="19"/>
      <c r="D125" s="19"/>
      <c r="E125" s="19"/>
      <c r="F125" s="19"/>
    </row>
    <row r="126" spans="1:6" x14ac:dyDescent="0.3">
      <c r="A126" s="6" t="s">
        <v>46</v>
      </c>
      <c r="B126" s="19">
        <v>340463</v>
      </c>
      <c r="C126" s="19">
        <v>375587</v>
      </c>
      <c r="D126" s="19">
        <v>418143</v>
      </c>
      <c r="E126" s="19">
        <v>452935</v>
      </c>
      <c r="F126" s="19">
        <v>490619</v>
      </c>
    </row>
    <row r="127" spans="1:6" x14ac:dyDescent="0.3">
      <c r="A127" s="6" t="s">
        <v>47</v>
      </c>
      <c r="B127" s="19">
        <v>440165</v>
      </c>
      <c r="C127" s="19">
        <v>480617</v>
      </c>
      <c r="D127" s="19">
        <v>534415</v>
      </c>
      <c r="E127" s="19">
        <v>578172</v>
      </c>
      <c r="F127" s="19">
        <v>625509</v>
      </c>
    </row>
    <row r="128" spans="1:6" x14ac:dyDescent="0.3">
      <c r="A128" s="6" t="s">
        <v>186</v>
      </c>
      <c r="B128" s="19">
        <v>52044</v>
      </c>
      <c r="C128" s="19">
        <v>56100</v>
      </c>
      <c r="D128" s="19">
        <v>61574</v>
      </c>
      <c r="E128" s="19">
        <v>65747</v>
      </c>
      <c r="F128" s="19">
        <v>70194</v>
      </c>
    </row>
    <row r="129" spans="1:6" x14ac:dyDescent="0.3">
      <c r="A129" s="4" t="s">
        <v>22</v>
      </c>
      <c r="B129" s="20">
        <v>832672</v>
      </c>
      <c r="C129" s="20">
        <v>912304</v>
      </c>
      <c r="D129" s="20">
        <v>1014131</v>
      </c>
      <c r="E129" s="20">
        <v>1096854</v>
      </c>
      <c r="F129" s="20">
        <v>1186321</v>
      </c>
    </row>
    <row r="130" spans="1:6" x14ac:dyDescent="0.3">
      <c r="B130" s="19"/>
      <c r="C130" s="19"/>
      <c r="D130" s="19"/>
      <c r="E130" s="19"/>
      <c r="F130" s="19"/>
    </row>
    <row r="131" spans="1:6" x14ac:dyDescent="0.3">
      <c r="A131" s="25" t="s">
        <v>54</v>
      </c>
      <c r="B131" s="19"/>
      <c r="C131" s="19"/>
      <c r="D131" s="19"/>
      <c r="E131" s="19"/>
      <c r="F131" s="19"/>
    </row>
    <row r="132" spans="1:6" x14ac:dyDescent="0.3">
      <c r="A132" s="3" t="s">
        <v>55</v>
      </c>
      <c r="B132" s="19"/>
      <c r="C132" s="19"/>
      <c r="D132" s="19"/>
      <c r="E132" s="19"/>
      <c r="F132" s="19"/>
    </row>
    <row r="133" spans="1:6" x14ac:dyDescent="0.3">
      <c r="A133" s="3" t="s">
        <v>56</v>
      </c>
      <c r="B133" s="19">
        <v>467.11555050630011</v>
      </c>
      <c r="C133" s="19">
        <v>481.12901702148912</v>
      </c>
      <c r="D133" s="19">
        <v>514.80804821299341</v>
      </c>
      <c r="E133" s="19">
        <v>535.40037014151312</v>
      </c>
      <c r="F133" s="19">
        <v>551.46238124575848</v>
      </c>
    </row>
    <row r="134" spans="1:6" x14ac:dyDescent="0.3">
      <c r="A134" s="3" t="s">
        <v>57</v>
      </c>
      <c r="B134" s="19">
        <v>5044.847945468041</v>
      </c>
      <c r="C134" s="19">
        <v>5244.3062855342305</v>
      </c>
      <c r="D134" s="19">
        <v>5456.9653110577292</v>
      </c>
      <c r="E134" s="19">
        <v>5728.7839605141889</v>
      </c>
      <c r="F134" s="19">
        <v>5955.7937174541903</v>
      </c>
    </row>
    <row r="135" spans="1:6" x14ac:dyDescent="0.3">
      <c r="B135" s="19"/>
      <c r="C135" s="19"/>
      <c r="D135" s="19"/>
      <c r="E135" s="19"/>
      <c r="F135" s="19"/>
    </row>
    <row r="136" spans="1:6" x14ac:dyDescent="0.3">
      <c r="A136" s="3" t="s">
        <v>58</v>
      </c>
      <c r="B136" s="19"/>
      <c r="C136" s="19"/>
      <c r="D136" s="19"/>
      <c r="E136" s="19"/>
      <c r="F136" s="19"/>
    </row>
    <row r="137" spans="1:6" x14ac:dyDescent="0.3">
      <c r="A137" s="3" t="s">
        <v>59</v>
      </c>
      <c r="B137" s="19">
        <v>5159</v>
      </c>
      <c r="C137" s="19">
        <v>4774</v>
      </c>
      <c r="D137" s="19">
        <v>4774</v>
      </c>
      <c r="E137" s="19">
        <v>4774</v>
      </c>
      <c r="F137" s="19">
        <v>4774</v>
      </c>
    </row>
    <row r="138" spans="1:6" x14ac:dyDescent="0.3">
      <c r="A138" s="3" t="s">
        <v>60</v>
      </c>
      <c r="B138" s="19">
        <v>464.31</v>
      </c>
      <c r="C138" s="19">
        <v>415.33799999999997</v>
      </c>
      <c r="D138" s="19">
        <v>410.56399999999996</v>
      </c>
      <c r="E138" s="19">
        <v>410.56399999999996</v>
      </c>
      <c r="F138" s="19">
        <v>410.56399999999996</v>
      </c>
    </row>
    <row r="139" spans="1:6" x14ac:dyDescent="0.3">
      <c r="B139" s="19"/>
      <c r="C139" s="19"/>
      <c r="D139" s="19"/>
      <c r="E139" s="19"/>
      <c r="F139" s="19"/>
    </row>
    <row r="140" spans="1:6" x14ac:dyDescent="0.3">
      <c r="B140" s="19"/>
      <c r="C140" s="19"/>
      <c r="D140" s="19"/>
      <c r="E140" s="19"/>
      <c r="F140" s="19"/>
    </row>
    <row r="141" spans="1:6" x14ac:dyDescent="0.3">
      <c r="B141" s="19"/>
      <c r="C141" s="19"/>
      <c r="D141" s="19"/>
      <c r="E141" s="19"/>
      <c r="F141" s="19"/>
    </row>
    <row r="142" spans="1:6" ht="15.6" x14ac:dyDescent="0.3">
      <c r="A142" s="8" t="s">
        <v>79</v>
      </c>
      <c r="B142" s="26">
        <v>2020</v>
      </c>
      <c r="C142" s="26">
        <v>2021</v>
      </c>
      <c r="D142" s="26">
        <v>2022</v>
      </c>
      <c r="E142" s="26">
        <v>2023</v>
      </c>
      <c r="F142" s="26">
        <v>2024</v>
      </c>
    </row>
    <row r="143" spans="1:6" x14ac:dyDescent="0.3">
      <c r="A143" s="25" t="s">
        <v>28</v>
      </c>
      <c r="B143" s="19"/>
      <c r="C143" s="19"/>
      <c r="D143" s="19"/>
      <c r="E143" s="19"/>
      <c r="F143" s="19"/>
    </row>
    <row r="144" spans="1:6" x14ac:dyDescent="0.3">
      <c r="A144" s="3" t="s">
        <v>182</v>
      </c>
      <c r="B144" s="19">
        <v>2638639</v>
      </c>
      <c r="C144" s="19">
        <v>2849730</v>
      </c>
      <c r="D144" s="19">
        <v>3049211</v>
      </c>
      <c r="E144" s="19">
        <v>3262656</v>
      </c>
      <c r="F144" s="19">
        <v>3491042</v>
      </c>
    </row>
    <row r="145" spans="1:6" x14ac:dyDescent="0.3">
      <c r="A145" s="7"/>
      <c r="B145" s="19"/>
      <c r="C145" s="19"/>
      <c r="D145" s="19"/>
      <c r="E145" s="19"/>
      <c r="F145" s="19"/>
    </row>
    <row r="146" spans="1:6" x14ac:dyDescent="0.3">
      <c r="A146" s="7" t="s">
        <v>48</v>
      </c>
      <c r="B146" s="19">
        <v>2163684</v>
      </c>
      <c r="C146" s="19">
        <v>2365276</v>
      </c>
      <c r="D146" s="19">
        <v>2561338</v>
      </c>
      <c r="E146" s="19">
        <v>2724318</v>
      </c>
      <c r="F146" s="19">
        <v>2897565</v>
      </c>
    </row>
    <row r="147" spans="1:6" x14ac:dyDescent="0.3">
      <c r="A147" s="7" t="s">
        <v>49</v>
      </c>
      <c r="B147" s="19">
        <v>343023</v>
      </c>
      <c r="C147" s="19">
        <v>398962</v>
      </c>
      <c r="D147" s="19">
        <v>350659</v>
      </c>
      <c r="E147" s="19">
        <v>269169</v>
      </c>
      <c r="F147" s="19">
        <v>270556</v>
      </c>
    </row>
    <row r="148" spans="1:6" x14ac:dyDescent="0.3">
      <c r="A148" s="5" t="s">
        <v>50</v>
      </c>
      <c r="B148" s="20">
        <v>2506707</v>
      </c>
      <c r="C148" s="20">
        <v>2764238</v>
      </c>
      <c r="D148" s="20">
        <v>2911997</v>
      </c>
      <c r="E148" s="20">
        <v>2993487</v>
      </c>
      <c r="F148" s="20">
        <v>3168121</v>
      </c>
    </row>
    <row r="149" spans="1:6" x14ac:dyDescent="0.3">
      <c r="A149" s="5"/>
      <c r="B149" s="20"/>
      <c r="C149" s="20"/>
      <c r="D149" s="20"/>
      <c r="E149" s="20"/>
      <c r="F149" s="20"/>
    </row>
    <row r="150" spans="1:6" x14ac:dyDescent="0.3">
      <c r="A150" s="5" t="s">
        <v>5</v>
      </c>
      <c r="B150" s="20">
        <v>18139</v>
      </c>
      <c r="C150" s="20">
        <v>21785</v>
      </c>
      <c r="D150" s="20">
        <v>23422</v>
      </c>
      <c r="E150" s="20">
        <v>25062</v>
      </c>
      <c r="F150" s="20">
        <v>26816</v>
      </c>
    </row>
    <row r="151" spans="1:6" x14ac:dyDescent="0.3">
      <c r="A151" s="5"/>
      <c r="B151" s="20"/>
      <c r="C151" s="20"/>
      <c r="D151" s="20"/>
      <c r="E151" s="20"/>
      <c r="F151" s="20"/>
    </row>
    <row r="152" spans="1:6" x14ac:dyDescent="0.3">
      <c r="A152" s="5" t="s">
        <v>10</v>
      </c>
      <c r="B152" s="20">
        <v>150071</v>
      </c>
      <c r="C152" s="20">
        <v>107276</v>
      </c>
      <c r="D152" s="20">
        <v>160637</v>
      </c>
      <c r="E152" s="20">
        <v>294231</v>
      </c>
      <c r="F152" s="20">
        <v>349737</v>
      </c>
    </row>
    <row r="153" spans="1:6" x14ac:dyDescent="0.3">
      <c r="A153" s="5" t="s">
        <v>39</v>
      </c>
      <c r="B153" s="20">
        <v>42020</v>
      </c>
      <c r="C153" s="20">
        <v>30037</v>
      </c>
      <c r="D153" s="20">
        <v>44978</v>
      </c>
      <c r="E153" s="20">
        <v>82385</v>
      </c>
      <c r="F153" s="20">
        <v>97926</v>
      </c>
    </row>
    <row r="154" spans="1:6" x14ac:dyDescent="0.3">
      <c r="A154" s="5" t="s">
        <v>12</v>
      </c>
      <c r="B154" s="20">
        <v>108051</v>
      </c>
      <c r="C154" s="20">
        <v>77239</v>
      </c>
      <c r="D154" s="20">
        <v>115658</v>
      </c>
      <c r="E154" s="20">
        <v>211846</v>
      </c>
      <c r="F154" s="20">
        <v>251811</v>
      </c>
    </row>
    <row r="155" spans="1:6" x14ac:dyDescent="0.3">
      <c r="A155" s="5"/>
      <c r="B155" s="19"/>
      <c r="C155" s="19"/>
      <c r="D155" s="19"/>
      <c r="E155" s="19"/>
      <c r="F155" s="19"/>
    </row>
    <row r="156" spans="1:6" x14ac:dyDescent="0.3">
      <c r="A156" s="25" t="s">
        <v>40</v>
      </c>
      <c r="B156" s="19"/>
      <c r="C156" s="19"/>
      <c r="D156" s="19"/>
      <c r="E156" s="19"/>
      <c r="F156" s="19"/>
    </row>
    <row r="157" spans="1:6" x14ac:dyDescent="0.3">
      <c r="A157" s="4" t="s">
        <v>16</v>
      </c>
      <c r="B157" s="20">
        <v>1096355</v>
      </c>
      <c r="C157" s="20">
        <v>1188338</v>
      </c>
      <c r="D157" s="20">
        <v>1271521</v>
      </c>
      <c r="E157" s="20">
        <v>1360528</v>
      </c>
      <c r="F157" s="20">
        <v>1455765</v>
      </c>
    </row>
    <row r="158" spans="1:6" x14ac:dyDescent="0.3">
      <c r="B158" s="19"/>
      <c r="C158" s="19"/>
      <c r="D158" s="19"/>
      <c r="E158" s="19"/>
      <c r="F158" s="19"/>
    </row>
    <row r="159" spans="1:6" x14ac:dyDescent="0.3">
      <c r="A159" s="6" t="s">
        <v>51</v>
      </c>
      <c r="B159" s="19">
        <v>283654</v>
      </c>
      <c r="C159" s="19">
        <v>313470</v>
      </c>
      <c r="D159" s="19">
        <v>335413</v>
      </c>
      <c r="E159" s="19">
        <v>358892</v>
      </c>
      <c r="F159" s="19">
        <v>384015</v>
      </c>
    </row>
    <row r="160" spans="1:6" x14ac:dyDescent="0.3">
      <c r="A160" s="7" t="s">
        <v>52</v>
      </c>
      <c r="B160" s="19">
        <v>153041</v>
      </c>
      <c r="C160" s="19">
        <v>162435</v>
      </c>
      <c r="D160" s="19">
        <v>173805</v>
      </c>
      <c r="E160" s="19">
        <v>185971</v>
      </c>
      <c r="F160" s="19">
        <v>198989</v>
      </c>
    </row>
    <row r="161" spans="1:6" x14ac:dyDescent="0.3">
      <c r="A161" s="4" t="s">
        <v>20</v>
      </c>
      <c r="B161" s="20">
        <v>436695</v>
      </c>
      <c r="C161" s="20">
        <v>475905</v>
      </c>
      <c r="D161" s="20">
        <v>509218</v>
      </c>
      <c r="E161" s="20">
        <v>544864</v>
      </c>
      <c r="F161" s="20">
        <v>583004</v>
      </c>
    </row>
    <row r="162" spans="1:6" x14ac:dyDescent="0.3">
      <c r="A162" s="4"/>
      <c r="B162" s="19"/>
      <c r="C162" s="19"/>
      <c r="D162" s="19"/>
      <c r="E162" s="19"/>
      <c r="F162" s="19"/>
    </row>
    <row r="163" spans="1:6" x14ac:dyDescent="0.3">
      <c r="A163" s="4" t="s">
        <v>21</v>
      </c>
      <c r="B163" s="20">
        <v>659660</v>
      </c>
      <c r="C163" s="20">
        <v>712433</v>
      </c>
      <c r="D163" s="20">
        <v>762303</v>
      </c>
      <c r="E163" s="20">
        <v>815664</v>
      </c>
      <c r="F163" s="20">
        <v>872761</v>
      </c>
    </row>
    <row r="164" spans="1:6" x14ac:dyDescent="0.3">
      <c r="A164" s="4"/>
      <c r="B164" s="19"/>
      <c r="C164" s="19"/>
      <c r="D164" s="19"/>
      <c r="E164" s="19"/>
      <c r="F164" s="19"/>
    </row>
    <row r="165" spans="1:6" x14ac:dyDescent="0.3">
      <c r="A165" s="4" t="s">
        <v>22</v>
      </c>
      <c r="B165" s="20">
        <v>1096355</v>
      </c>
      <c r="C165" s="20">
        <v>1188338</v>
      </c>
      <c r="D165" s="20">
        <v>1271521</v>
      </c>
      <c r="E165" s="20">
        <v>1360528</v>
      </c>
      <c r="F165" s="20">
        <v>1455765</v>
      </c>
    </row>
    <row r="166" spans="1:6" x14ac:dyDescent="0.3">
      <c r="B166" s="19"/>
      <c r="C166" s="19"/>
      <c r="D166" s="19"/>
      <c r="E166" s="19"/>
      <c r="F166" s="19"/>
    </row>
    <row r="167" spans="1:6" x14ac:dyDescent="0.3">
      <c r="A167" s="4" t="s">
        <v>23</v>
      </c>
      <c r="B167" s="19"/>
      <c r="C167" s="19"/>
      <c r="D167" s="19"/>
      <c r="E167" s="19"/>
      <c r="F167" s="19"/>
    </row>
    <row r="168" spans="1:6" x14ac:dyDescent="0.3">
      <c r="A168" s="3" t="s">
        <v>53</v>
      </c>
      <c r="B168" s="19">
        <v>-59187</v>
      </c>
      <c r="C168" s="19">
        <v>-24466</v>
      </c>
      <c r="D168" s="19">
        <v>-65788</v>
      </c>
      <c r="E168" s="19">
        <v>-158485</v>
      </c>
      <c r="F168" s="19">
        <v>-194714</v>
      </c>
    </row>
    <row r="169" spans="1:6" x14ac:dyDescent="0.3">
      <c r="B169" s="19"/>
      <c r="C169" s="19"/>
      <c r="D169" s="19"/>
      <c r="E169" s="19"/>
      <c r="F169" s="19"/>
    </row>
    <row r="170" spans="1:6" x14ac:dyDescent="0.3">
      <c r="A170" s="25" t="s">
        <v>44</v>
      </c>
      <c r="B170" s="19"/>
      <c r="C170" s="19"/>
      <c r="D170" s="19"/>
      <c r="E170" s="19"/>
      <c r="F170" s="19"/>
    </row>
    <row r="171" spans="1:6" x14ac:dyDescent="0.3">
      <c r="A171" s="4" t="s">
        <v>45</v>
      </c>
      <c r="B171" s="20">
        <v>1278551</v>
      </c>
      <c r="C171" s="20">
        <v>1388562</v>
      </c>
      <c r="D171" s="20">
        <v>1488180</v>
      </c>
      <c r="E171" s="20">
        <v>1594940</v>
      </c>
      <c r="F171" s="20">
        <v>1709354</v>
      </c>
    </row>
    <row r="172" spans="1:6" x14ac:dyDescent="0.3">
      <c r="A172" s="4"/>
      <c r="B172" s="19"/>
      <c r="C172" s="19"/>
      <c r="D172" s="19"/>
      <c r="E172" s="19"/>
      <c r="F172" s="19"/>
    </row>
    <row r="173" spans="1:6" x14ac:dyDescent="0.3">
      <c r="A173" s="6" t="s">
        <v>46</v>
      </c>
      <c r="B173" s="19">
        <v>558533</v>
      </c>
      <c r="C173" s="19">
        <v>610586</v>
      </c>
      <c r="D173" s="19">
        <v>655364</v>
      </c>
      <c r="E173" s="19">
        <v>703419</v>
      </c>
      <c r="F173" s="19">
        <v>754990</v>
      </c>
    </row>
    <row r="174" spans="1:6" x14ac:dyDescent="0.3">
      <c r="A174" s="6" t="s">
        <v>47</v>
      </c>
      <c r="B174" s="19">
        <v>650425</v>
      </c>
      <c r="C174" s="19">
        <v>703883</v>
      </c>
      <c r="D174" s="19">
        <v>754680</v>
      </c>
      <c r="E174" s="19">
        <v>809139</v>
      </c>
      <c r="F174" s="19">
        <v>867524</v>
      </c>
    </row>
    <row r="175" spans="1:6" x14ac:dyDescent="0.3">
      <c r="A175" s="6" t="s">
        <v>186</v>
      </c>
      <c r="B175" s="19">
        <v>69594</v>
      </c>
      <c r="C175" s="19">
        <v>74093</v>
      </c>
      <c r="D175" s="19">
        <v>78136</v>
      </c>
      <c r="E175" s="19">
        <v>82382</v>
      </c>
      <c r="F175" s="19">
        <v>86840</v>
      </c>
    </row>
    <row r="176" spans="1:6" x14ac:dyDescent="0.3">
      <c r="A176" s="4" t="s">
        <v>22</v>
      </c>
      <c r="B176" s="20">
        <v>1278551</v>
      </c>
      <c r="C176" s="20">
        <v>1388562</v>
      </c>
      <c r="D176" s="20">
        <v>1488180</v>
      </c>
      <c r="E176" s="20">
        <v>1594940</v>
      </c>
      <c r="F176" s="20">
        <v>1709354</v>
      </c>
    </row>
    <row r="177" spans="1:6" x14ac:dyDescent="0.3">
      <c r="B177" s="19"/>
      <c r="C177" s="19"/>
      <c r="D177" s="19"/>
      <c r="E177" s="19"/>
      <c r="F177" s="19"/>
    </row>
    <row r="178" spans="1:6" x14ac:dyDescent="0.3">
      <c r="A178" s="25" t="s">
        <v>54</v>
      </c>
      <c r="B178" s="19"/>
      <c r="C178" s="19"/>
      <c r="D178" s="19"/>
      <c r="E178" s="19"/>
      <c r="F178" s="19"/>
    </row>
    <row r="179" spans="1:6" x14ac:dyDescent="0.3">
      <c r="A179" s="3" t="s">
        <v>55</v>
      </c>
      <c r="B179" s="19"/>
      <c r="C179" s="19"/>
      <c r="D179" s="19"/>
      <c r="E179" s="19"/>
      <c r="F179" s="19"/>
    </row>
    <row r="180" spans="1:6" x14ac:dyDescent="0.3">
      <c r="A180" s="3" t="s">
        <v>56</v>
      </c>
      <c r="B180" s="19">
        <v>928.922829661008</v>
      </c>
      <c r="C180" s="19">
        <v>975.36897114405849</v>
      </c>
      <c r="D180" s="19">
        <v>1004.6300402783803</v>
      </c>
      <c r="E180" s="19">
        <v>1034.7689414867318</v>
      </c>
      <c r="F180" s="19">
        <v>1065.8120097313338</v>
      </c>
    </row>
    <row r="181" spans="1:6" x14ac:dyDescent="0.3">
      <c r="A181" s="3" t="s">
        <v>57</v>
      </c>
      <c r="B181" s="19">
        <v>10589.72025813549</v>
      </c>
      <c r="C181" s="19">
        <v>11216.74316815667</v>
      </c>
      <c r="D181" s="19">
        <v>11553.245463201372</v>
      </c>
      <c r="E181" s="19">
        <v>11899.842827097415</v>
      </c>
      <c r="F181" s="19">
        <v>12256.838111910336</v>
      </c>
    </row>
    <row r="182" spans="1:6" x14ac:dyDescent="0.3">
      <c r="B182" s="19"/>
      <c r="C182" s="19"/>
      <c r="D182" s="19"/>
      <c r="E182" s="19"/>
      <c r="F182" s="19"/>
    </row>
    <row r="183" spans="1:6" x14ac:dyDescent="0.3">
      <c r="A183" s="3" t="s">
        <v>58</v>
      </c>
      <c r="B183" s="19"/>
      <c r="C183" s="19"/>
      <c r="D183" s="19"/>
      <c r="E183" s="19"/>
      <c r="F183" s="19"/>
    </row>
    <row r="184" spans="1:6" x14ac:dyDescent="0.3">
      <c r="A184" s="3" t="s">
        <v>59</v>
      </c>
      <c r="B184" s="19">
        <v>4690</v>
      </c>
      <c r="C184" s="19">
        <v>4340</v>
      </c>
      <c r="D184" s="19">
        <v>4340</v>
      </c>
      <c r="E184" s="19">
        <v>4340</v>
      </c>
      <c r="F184" s="19">
        <v>4340</v>
      </c>
    </row>
    <row r="185" spans="1:6" x14ac:dyDescent="0.3">
      <c r="A185" s="3" t="s">
        <v>60</v>
      </c>
      <c r="B185" s="19">
        <v>422.09999999999997</v>
      </c>
      <c r="C185" s="19">
        <v>377.58</v>
      </c>
      <c r="D185" s="19">
        <v>373.23999999999995</v>
      </c>
      <c r="E185" s="19">
        <v>373.23999999999995</v>
      </c>
      <c r="F185" s="19">
        <v>373.23999999999995</v>
      </c>
    </row>
    <row r="186" spans="1:6" x14ac:dyDescent="0.3">
      <c r="B186" s="19"/>
      <c r="C186" s="19"/>
      <c r="D186" s="19"/>
      <c r="E186" s="19"/>
      <c r="F186" s="19"/>
    </row>
    <row r="187" spans="1:6" x14ac:dyDescent="0.3">
      <c r="B187" s="19"/>
      <c r="C187" s="19"/>
      <c r="D187" s="19"/>
      <c r="E187" s="19"/>
      <c r="F187" s="19"/>
    </row>
    <row r="188" spans="1:6" x14ac:dyDescent="0.3">
      <c r="B188" s="19"/>
      <c r="C188" s="19"/>
      <c r="D188" s="19"/>
      <c r="E188" s="19"/>
      <c r="F188" s="19"/>
    </row>
    <row r="189" spans="1:6" ht="15.6" x14ac:dyDescent="0.3">
      <c r="A189" s="8" t="s">
        <v>226</v>
      </c>
      <c r="B189" s="26">
        <v>2020</v>
      </c>
      <c r="C189" s="26">
        <v>2021</v>
      </c>
      <c r="D189" s="26">
        <v>2022</v>
      </c>
      <c r="E189" s="26">
        <v>2023</v>
      </c>
      <c r="F189" s="26">
        <v>2024</v>
      </c>
    </row>
    <row r="190" spans="1:6" x14ac:dyDescent="0.3">
      <c r="A190" s="25" t="s">
        <v>28</v>
      </c>
      <c r="B190" s="19"/>
      <c r="C190" s="19"/>
      <c r="D190" s="19"/>
      <c r="E190" s="19"/>
      <c r="F190" s="19"/>
    </row>
    <row r="191" spans="1:6" x14ac:dyDescent="0.3">
      <c r="A191" s="3" t="s">
        <v>182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2" spans="1:6" x14ac:dyDescent="0.3">
      <c r="A192" s="7"/>
      <c r="B192" s="19"/>
      <c r="C192" s="19"/>
      <c r="D192" s="19"/>
      <c r="E192" s="19"/>
      <c r="F192" s="19"/>
    </row>
    <row r="193" spans="1:6" x14ac:dyDescent="0.3">
      <c r="A193" s="7" t="s">
        <v>48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</row>
    <row r="194" spans="1:6" x14ac:dyDescent="0.3">
      <c r="A194" s="7" t="s">
        <v>49</v>
      </c>
      <c r="B194" s="19">
        <v>4186</v>
      </c>
      <c r="C194" s="19">
        <v>4025</v>
      </c>
      <c r="D194" s="19">
        <v>4111</v>
      </c>
      <c r="E194" s="19">
        <v>3764</v>
      </c>
      <c r="F194" s="19">
        <v>3856</v>
      </c>
    </row>
    <row r="195" spans="1:6" x14ac:dyDescent="0.3">
      <c r="A195" s="5" t="s">
        <v>50</v>
      </c>
      <c r="B195" s="20">
        <v>4186</v>
      </c>
      <c r="C195" s="20">
        <v>4025</v>
      </c>
      <c r="D195" s="20">
        <v>4111</v>
      </c>
      <c r="E195" s="20">
        <v>3764</v>
      </c>
      <c r="F195" s="20">
        <v>3856</v>
      </c>
    </row>
    <row r="196" spans="1:6" x14ac:dyDescent="0.3">
      <c r="A196" s="5"/>
      <c r="B196" s="19"/>
      <c r="C196" s="19"/>
      <c r="D196" s="19"/>
      <c r="E196" s="19"/>
      <c r="F196" s="19"/>
    </row>
    <row r="197" spans="1:6" x14ac:dyDescent="0.3">
      <c r="A197" s="5" t="s">
        <v>5</v>
      </c>
      <c r="B197" s="20">
        <v>525</v>
      </c>
      <c r="C197" s="20">
        <v>1229</v>
      </c>
      <c r="D197" s="20">
        <v>2577</v>
      </c>
      <c r="E197" s="20">
        <v>4224</v>
      </c>
      <c r="F197" s="20">
        <v>8935</v>
      </c>
    </row>
    <row r="198" spans="1:6" x14ac:dyDescent="0.3">
      <c r="A198" s="5"/>
      <c r="B198" s="19"/>
      <c r="C198" s="19"/>
      <c r="D198" s="19"/>
      <c r="E198" s="19"/>
      <c r="F198" s="19"/>
    </row>
    <row r="199" spans="1:6" x14ac:dyDescent="0.3">
      <c r="A199" s="5" t="s">
        <v>10</v>
      </c>
      <c r="B199" s="20">
        <v>-3661</v>
      </c>
      <c r="C199" s="20">
        <v>-2797</v>
      </c>
      <c r="D199" s="20">
        <v>-1534</v>
      </c>
      <c r="E199" s="20">
        <v>460</v>
      </c>
      <c r="F199" s="20">
        <v>5079</v>
      </c>
    </row>
    <row r="200" spans="1:6" x14ac:dyDescent="0.3">
      <c r="A200" s="5" t="s">
        <v>39</v>
      </c>
      <c r="B200" s="20">
        <v>-1025</v>
      </c>
      <c r="C200" s="20">
        <v>-783</v>
      </c>
      <c r="D200" s="20">
        <v>-430</v>
      </c>
      <c r="E200" s="20">
        <v>129</v>
      </c>
      <c r="F200" s="20">
        <v>1422</v>
      </c>
    </row>
    <row r="201" spans="1:6" x14ac:dyDescent="0.3">
      <c r="A201" s="5" t="s">
        <v>12</v>
      </c>
      <c r="B201" s="20">
        <v>-2636</v>
      </c>
      <c r="C201" s="20">
        <v>-2014</v>
      </c>
      <c r="D201" s="20">
        <v>-1105</v>
      </c>
      <c r="E201" s="20">
        <v>331</v>
      </c>
      <c r="F201" s="20">
        <v>3657</v>
      </c>
    </row>
    <row r="202" spans="1:6" x14ac:dyDescent="0.3">
      <c r="A202" s="5"/>
      <c r="B202" s="19"/>
      <c r="C202" s="19"/>
      <c r="D202" s="19"/>
      <c r="E202" s="19"/>
      <c r="F202" s="19"/>
    </row>
    <row r="203" spans="1:6" x14ac:dyDescent="0.3">
      <c r="A203" s="25" t="s">
        <v>40</v>
      </c>
      <c r="B203" s="19"/>
      <c r="C203" s="19"/>
      <c r="D203" s="19"/>
      <c r="E203" s="19"/>
      <c r="F203" s="19"/>
    </row>
    <row r="204" spans="1:6" x14ac:dyDescent="0.3">
      <c r="A204" s="4" t="s">
        <v>16</v>
      </c>
      <c r="B204" s="20">
        <v>61830</v>
      </c>
      <c r="C204" s="20">
        <v>130745</v>
      </c>
      <c r="D204" s="20">
        <v>214298</v>
      </c>
      <c r="E204" s="20">
        <v>453303</v>
      </c>
      <c r="F204" s="20">
        <v>670200</v>
      </c>
    </row>
    <row r="205" spans="1:6" x14ac:dyDescent="0.3">
      <c r="B205" s="19"/>
      <c r="C205" s="19"/>
      <c r="D205" s="19"/>
      <c r="E205" s="19"/>
      <c r="F205" s="19"/>
    </row>
    <row r="206" spans="1:6" x14ac:dyDescent="0.3">
      <c r="A206" s="6" t="s">
        <v>51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7" spans="1:6" x14ac:dyDescent="0.3">
      <c r="A207" s="7" t="s">
        <v>52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3">
      <c r="A208" s="4" t="s">
        <v>20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3">
      <c r="A209" s="4"/>
      <c r="B209" s="19"/>
      <c r="C209" s="19"/>
      <c r="D209" s="19"/>
      <c r="E209" s="19"/>
      <c r="F209" s="19"/>
    </row>
    <row r="210" spans="1:6" x14ac:dyDescent="0.3">
      <c r="A210" s="4" t="s">
        <v>21</v>
      </c>
      <c r="B210" s="19">
        <v>61830</v>
      </c>
      <c r="C210" s="19">
        <v>130745</v>
      </c>
      <c r="D210" s="19">
        <v>214298</v>
      </c>
      <c r="E210" s="19">
        <v>453303</v>
      </c>
      <c r="F210" s="19">
        <v>670200</v>
      </c>
    </row>
    <row r="211" spans="1:6" x14ac:dyDescent="0.3">
      <c r="A211" s="4"/>
      <c r="B211" s="19"/>
      <c r="C211" s="19"/>
      <c r="D211" s="19"/>
      <c r="E211" s="19"/>
      <c r="F211" s="19"/>
    </row>
    <row r="212" spans="1:6" x14ac:dyDescent="0.3">
      <c r="A212" s="4" t="s">
        <v>22</v>
      </c>
      <c r="B212" s="19">
        <v>61830</v>
      </c>
      <c r="C212" s="19">
        <v>130745</v>
      </c>
      <c r="D212" s="19">
        <v>214298</v>
      </c>
      <c r="E212" s="19">
        <v>453303</v>
      </c>
      <c r="F212" s="19">
        <v>670200</v>
      </c>
    </row>
    <row r="213" spans="1:6" x14ac:dyDescent="0.3">
      <c r="B213" s="19"/>
      <c r="C213" s="19"/>
      <c r="D213" s="19"/>
      <c r="E213" s="19"/>
      <c r="F213" s="19"/>
    </row>
    <row r="214" spans="1:6" x14ac:dyDescent="0.3">
      <c r="A214" s="4" t="s">
        <v>23</v>
      </c>
      <c r="B214" s="19"/>
      <c r="C214" s="19"/>
      <c r="D214" s="19"/>
      <c r="E214" s="19"/>
      <c r="F214" s="19"/>
    </row>
    <row r="215" spans="1:6" x14ac:dyDescent="0.3">
      <c r="A215" s="3" t="s">
        <v>53</v>
      </c>
      <c r="B215" s="19">
        <v>35309</v>
      </c>
      <c r="C215" s="19">
        <v>70929</v>
      </c>
      <c r="D215" s="19">
        <v>84654</v>
      </c>
      <c r="E215" s="19">
        <v>238675</v>
      </c>
      <c r="F215" s="19">
        <v>324965</v>
      </c>
    </row>
    <row r="216" spans="1:6" x14ac:dyDescent="0.3">
      <c r="A216" s="3" t="s">
        <v>43</v>
      </c>
      <c r="B216" s="19">
        <v>0</v>
      </c>
      <c r="C216" s="19">
        <v>0</v>
      </c>
      <c r="D216" s="19">
        <v>0</v>
      </c>
      <c r="E216" s="19">
        <v>0</v>
      </c>
      <c r="F216" s="19">
        <v>-111723</v>
      </c>
    </row>
    <row r="217" spans="1:6" x14ac:dyDescent="0.3">
      <c r="B217" s="19"/>
      <c r="C217" s="19"/>
      <c r="D217" s="19"/>
      <c r="E217" s="19"/>
      <c r="F217" s="19"/>
    </row>
    <row r="218" spans="1:6" x14ac:dyDescent="0.3">
      <c r="A218" s="25" t="s">
        <v>44</v>
      </c>
      <c r="B218" s="19"/>
      <c r="C218" s="19"/>
      <c r="D218" s="19"/>
      <c r="E218" s="19"/>
      <c r="F218" s="19"/>
    </row>
    <row r="219" spans="1:6" x14ac:dyDescent="0.3">
      <c r="A219" s="4" t="s">
        <v>45</v>
      </c>
      <c r="B219" s="19">
        <v>67487</v>
      </c>
      <c r="C219" s="19">
        <v>142774</v>
      </c>
      <c r="D219" s="19">
        <v>234120</v>
      </c>
      <c r="E219" s="19">
        <v>495460</v>
      </c>
      <c r="F219" s="19">
        <v>732864</v>
      </c>
    </row>
    <row r="220" spans="1:6" x14ac:dyDescent="0.3">
      <c r="A220" s="4"/>
      <c r="B220" s="19"/>
      <c r="C220" s="19"/>
      <c r="D220" s="19"/>
      <c r="E220" s="19"/>
      <c r="F220" s="19"/>
    </row>
    <row r="221" spans="1:6" x14ac:dyDescent="0.3">
      <c r="A221" s="6" t="s">
        <v>46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3">
      <c r="A222" s="6" t="s">
        <v>47</v>
      </c>
      <c r="B222" s="19">
        <v>60964</v>
      </c>
      <c r="C222" s="19">
        <v>129176</v>
      </c>
      <c r="D222" s="19">
        <v>212155</v>
      </c>
      <c r="E222" s="19">
        <v>449676</v>
      </c>
      <c r="F222" s="19">
        <v>666179</v>
      </c>
    </row>
    <row r="223" spans="1:6" x14ac:dyDescent="0.3">
      <c r="A223" s="6" t="s">
        <v>186</v>
      </c>
      <c r="B223" s="19">
        <v>6523</v>
      </c>
      <c r="C223" s="19">
        <v>13598</v>
      </c>
      <c r="D223" s="19">
        <v>21965</v>
      </c>
      <c r="E223" s="19">
        <v>45784</v>
      </c>
      <c r="F223" s="19">
        <v>66685</v>
      </c>
    </row>
    <row r="224" spans="1:6" x14ac:dyDescent="0.3">
      <c r="A224" s="4" t="s">
        <v>22</v>
      </c>
      <c r="B224" s="20">
        <v>67487</v>
      </c>
      <c r="C224" s="20">
        <v>142774</v>
      </c>
      <c r="D224" s="20">
        <v>234120</v>
      </c>
      <c r="E224" s="20">
        <v>495460</v>
      </c>
      <c r="F224" s="20">
        <v>732864</v>
      </c>
    </row>
    <row r="225" spans="1:6" x14ac:dyDescent="0.3">
      <c r="A225" s="4"/>
      <c r="B225" s="19"/>
      <c r="C225" s="19"/>
      <c r="D225" s="19"/>
      <c r="E225" s="19"/>
      <c r="F225" s="19"/>
    </row>
    <row r="226" spans="1:6" x14ac:dyDescent="0.3">
      <c r="A226" s="4"/>
      <c r="B226" s="19"/>
      <c r="C226" s="19"/>
      <c r="D226" s="19"/>
      <c r="E226" s="19"/>
      <c r="F226" s="19"/>
    </row>
    <row r="227" spans="1:6" x14ac:dyDescent="0.3">
      <c r="A227" s="4"/>
      <c r="B227" s="19"/>
      <c r="C227" s="19"/>
      <c r="D227" s="19"/>
      <c r="E227" s="19"/>
      <c r="F227" s="19"/>
    </row>
    <row r="228" spans="1:6" x14ac:dyDescent="0.3">
      <c r="A228" s="25" t="s">
        <v>27</v>
      </c>
      <c r="B228" s="26">
        <v>2020</v>
      </c>
      <c r="C228" s="26">
        <v>2021</v>
      </c>
      <c r="D228" s="26">
        <v>2022</v>
      </c>
      <c r="E228" s="26">
        <v>2023</v>
      </c>
      <c r="F228" s="26">
        <v>2024</v>
      </c>
    </row>
    <row r="229" spans="1:6" x14ac:dyDescent="0.3">
      <c r="A229" s="25" t="s">
        <v>28</v>
      </c>
      <c r="B229" s="19"/>
      <c r="C229" s="19"/>
      <c r="D229" s="19"/>
      <c r="E229" s="19"/>
      <c r="F229" s="19"/>
    </row>
    <row r="230" spans="1:6" x14ac:dyDescent="0.3">
      <c r="A230" s="3" t="s">
        <v>182</v>
      </c>
      <c r="B230" s="19">
        <v>5616813</v>
      </c>
      <c r="C230" s="19">
        <v>6104047</v>
      </c>
      <c r="D230" s="19">
        <v>6715611</v>
      </c>
      <c r="E230" s="19">
        <v>7309356</v>
      </c>
      <c r="F230" s="19">
        <v>7843476</v>
      </c>
    </row>
    <row r="231" spans="1:6" x14ac:dyDescent="0.3">
      <c r="A231" s="7"/>
      <c r="B231" s="19"/>
      <c r="C231" s="19"/>
      <c r="D231" s="19"/>
      <c r="E231" s="19"/>
      <c r="F231" s="19"/>
    </row>
    <row r="232" spans="1:6" x14ac:dyDescent="0.3">
      <c r="A232" s="7" t="s">
        <v>48</v>
      </c>
      <c r="B232" s="19">
        <v>4601193</v>
      </c>
      <c r="C232" s="19">
        <v>4970266</v>
      </c>
      <c r="D232" s="19">
        <v>5496722</v>
      </c>
      <c r="E232" s="19">
        <v>5959568</v>
      </c>
      <c r="F232" s="19">
        <v>6374099</v>
      </c>
    </row>
    <row r="233" spans="1:6" x14ac:dyDescent="0.3">
      <c r="A233" s="7" t="s">
        <v>49</v>
      </c>
      <c r="B233" s="19">
        <v>846715</v>
      </c>
      <c r="C233" s="19">
        <v>916488</v>
      </c>
      <c r="D233" s="19">
        <v>943245</v>
      </c>
      <c r="E233" s="19">
        <v>871095</v>
      </c>
      <c r="F233" s="19">
        <v>896511</v>
      </c>
    </row>
    <row r="234" spans="1:6" x14ac:dyDescent="0.3">
      <c r="A234" s="5" t="s">
        <v>50</v>
      </c>
      <c r="B234" s="20">
        <v>5447908</v>
      </c>
      <c r="C234" s="20">
        <v>5886754</v>
      </c>
      <c r="D234" s="20">
        <v>6439967</v>
      </c>
      <c r="E234" s="20">
        <v>6830663</v>
      </c>
      <c r="F234" s="20">
        <v>7270610</v>
      </c>
    </row>
    <row r="235" spans="1:6" x14ac:dyDescent="0.3">
      <c r="A235" s="5"/>
      <c r="B235" s="20"/>
      <c r="C235" s="20"/>
      <c r="D235" s="20"/>
      <c r="E235" s="20"/>
      <c r="F235" s="20"/>
    </row>
    <row r="236" spans="1:6" x14ac:dyDescent="0.3">
      <c r="A236" s="5" t="s">
        <v>5</v>
      </c>
      <c r="B236" s="20">
        <v>38757</v>
      </c>
      <c r="C236" s="20">
        <v>47601</v>
      </c>
      <c r="D236" s="20">
        <v>52748</v>
      </c>
      <c r="E236" s="20">
        <v>59420</v>
      </c>
      <c r="F236" s="20">
        <v>69010</v>
      </c>
    </row>
    <row r="237" spans="1:6" x14ac:dyDescent="0.3">
      <c r="A237" s="5"/>
      <c r="B237" s="20"/>
      <c r="C237" s="20"/>
      <c r="D237" s="20"/>
      <c r="E237" s="20"/>
      <c r="F237" s="20"/>
    </row>
    <row r="238" spans="1:6" x14ac:dyDescent="0.3">
      <c r="A238" s="5" t="s">
        <v>10</v>
      </c>
      <c r="B238" s="20">
        <v>207662</v>
      </c>
      <c r="C238" s="20">
        <v>264894</v>
      </c>
      <c r="D238" s="20">
        <v>328392</v>
      </c>
      <c r="E238" s="20">
        <v>538113</v>
      </c>
      <c r="F238" s="20">
        <v>641876</v>
      </c>
    </row>
    <row r="239" spans="1:6" x14ac:dyDescent="0.3">
      <c r="A239" s="5" t="s">
        <v>39</v>
      </c>
      <c r="B239" s="20">
        <v>58145</v>
      </c>
      <c r="C239" s="20">
        <v>74170</v>
      </c>
      <c r="D239" s="20">
        <v>91950</v>
      </c>
      <c r="E239" s="20">
        <v>150672</v>
      </c>
      <c r="F239" s="20">
        <v>179725</v>
      </c>
    </row>
    <row r="240" spans="1:6" x14ac:dyDescent="0.3">
      <c r="A240" s="5" t="s">
        <v>12</v>
      </c>
      <c r="B240" s="20">
        <v>149517</v>
      </c>
      <c r="C240" s="20">
        <v>190724</v>
      </c>
      <c r="D240" s="20">
        <v>236442</v>
      </c>
      <c r="E240" s="20">
        <v>387441</v>
      </c>
      <c r="F240" s="20">
        <v>462151</v>
      </c>
    </row>
    <row r="241" spans="1:6" x14ac:dyDescent="0.3">
      <c r="A241" s="5"/>
      <c r="B241" s="19"/>
      <c r="C241" s="19"/>
      <c r="D241" s="19"/>
      <c r="E241" s="19"/>
      <c r="F241" s="19"/>
    </row>
    <row r="242" spans="1:6" x14ac:dyDescent="0.3">
      <c r="A242" s="25" t="s">
        <v>40</v>
      </c>
      <c r="B242" s="19"/>
      <c r="C242" s="19"/>
      <c r="D242" s="19"/>
      <c r="E242" s="19"/>
      <c r="F242" s="19"/>
    </row>
    <row r="243" spans="1:6" x14ac:dyDescent="0.3">
      <c r="A243" s="4" t="s">
        <v>16</v>
      </c>
      <c r="B243" s="20">
        <v>2395617</v>
      </c>
      <c r="C243" s="20">
        <v>2676133</v>
      </c>
      <c r="D243" s="20">
        <v>3014708</v>
      </c>
      <c r="E243" s="20">
        <v>3501303</v>
      </c>
      <c r="F243" s="20">
        <v>3940930</v>
      </c>
    </row>
    <row r="244" spans="1:6" x14ac:dyDescent="0.3">
      <c r="B244" s="19"/>
      <c r="C244" s="19"/>
      <c r="D244" s="19"/>
      <c r="E244" s="19"/>
      <c r="F244" s="19"/>
    </row>
    <row r="245" spans="1:6" x14ac:dyDescent="0.3">
      <c r="A245" s="6" t="s">
        <v>51</v>
      </c>
      <c r="B245" s="19">
        <v>603808</v>
      </c>
      <c r="C245" s="19">
        <v>671445</v>
      </c>
      <c r="D245" s="19">
        <v>738717</v>
      </c>
      <c r="E245" s="19">
        <v>804028</v>
      </c>
      <c r="F245" s="19">
        <v>862783</v>
      </c>
    </row>
    <row r="246" spans="1:6" x14ac:dyDescent="0.3">
      <c r="A246" s="7" t="s">
        <v>52</v>
      </c>
      <c r="B246" s="19">
        <v>325775</v>
      </c>
      <c r="C246" s="19">
        <v>347931</v>
      </c>
      <c r="D246" s="19">
        <v>382791</v>
      </c>
      <c r="E246" s="19">
        <v>416634</v>
      </c>
      <c r="F246" s="19">
        <v>447078</v>
      </c>
    </row>
    <row r="247" spans="1:6" x14ac:dyDescent="0.3">
      <c r="A247" s="4" t="s">
        <v>20</v>
      </c>
      <c r="B247" s="20">
        <v>929583</v>
      </c>
      <c r="C247" s="20">
        <v>1019376</v>
      </c>
      <c r="D247" s="20">
        <v>1121508</v>
      </c>
      <c r="E247" s="20">
        <v>1220662</v>
      </c>
      <c r="F247" s="20">
        <v>1309861</v>
      </c>
    </row>
    <row r="248" spans="1:6" x14ac:dyDescent="0.3">
      <c r="A248" s="4"/>
      <c r="B248" s="19"/>
      <c r="C248" s="19"/>
      <c r="D248" s="19"/>
      <c r="E248" s="19"/>
      <c r="F248" s="19"/>
    </row>
    <row r="249" spans="1:6" x14ac:dyDescent="0.3">
      <c r="A249" s="4" t="s">
        <v>21</v>
      </c>
      <c r="B249" s="20">
        <v>1466034</v>
      </c>
      <c r="C249" s="20">
        <v>1656757</v>
      </c>
      <c r="D249" s="20">
        <v>1893200</v>
      </c>
      <c r="E249" s="20">
        <v>2280641</v>
      </c>
      <c r="F249" s="20">
        <v>2631069</v>
      </c>
    </row>
    <row r="250" spans="1:6" x14ac:dyDescent="0.3">
      <c r="A250" s="1" t="s">
        <v>244</v>
      </c>
      <c r="B250" s="56">
        <v>6.2449443818102814</v>
      </c>
      <c r="C250" s="56">
        <v>6.475227402414335</v>
      </c>
      <c r="D250" s="56">
        <v>6.7059259001253313</v>
      </c>
      <c r="E250" s="56">
        <v>6.9999973104817519</v>
      </c>
      <c r="F250" s="56">
        <v>7</v>
      </c>
    </row>
    <row r="251" spans="1:6" x14ac:dyDescent="0.3">
      <c r="A251" s="4" t="s">
        <v>22</v>
      </c>
      <c r="B251" s="20">
        <v>2395617</v>
      </c>
      <c r="C251" s="20">
        <v>2676133</v>
      </c>
      <c r="D251" s="20">
        <v>3014708</v>
      </c>
      <c r="E251" s="20">
        <v>3501303</v>
      </c>
      <c r="F251" s="20">
        <v>3940930</v>
      </c>
    </row>
    <row r="252" spans="1:6" x14ac:dyDescent="0.3">
      <c r="B252" s="19"/>
      <c r="C252" s="19"/>
      <c r="D252" s="19"/>
      <c r="E252" s="19"/>
      <c r="F252" s="19"/>
    </row>
    <row r="253" spans="1:6" x14ac:dyDescent="0.3">
      <c r="A253" s="4" t="s">
        <v>23</v>
      </c>
      <c r="B253" s="19"/>
      <c r="C253" s="19"/>
      <c r="D253" s="19"/>
      <c r="E253" s="19"/>
      <c r="F253" s="19"/>
    </row>
    <row r="254" spans="1:6" x14ac:dyDescent="0.3">
      <c r="A254" s="3" t="s">
        <v>53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 x14ac:dyDescent="0.3">
      <c r="A255" s="3" t="s">
        <v>43</v>
      </c>
      <c r="B255" s="19">
        <v>0</v>
      </c>
      <c r="C255" s="19">
        <v>0</v>
      </c>
      <c r="D255" s="19">
        <v>0</v>
      </c>
      <c r="E255" s="19">
        <v>0</v>
      </c>
      <c r="F255" s="19">
        <v>-111723</v>
      </c>
    </row>
    <row r="256" spans="1:6" x14ac:dyDescent="0.3">
      <c r="B256" s="19"/>
      <c r="C256" s="19"/>
      <c r="D256" s="19"/>
      <c r="E256" s="19"/>
      <c r="F256" s="19"/>
    </row>
    <row r="257" spans="1:8" x14ac:dyDescent="0.3">
      <c r="A257" s="25" t="s">
        <v>44</v>
      </c>
      <c r="B257" s="19"/>
      <c r="C257" s="19"/>
      <c r="D257" s="19"/>
      <c r="E257" s="19"/>
      <c r="F257" s="19"/>
    </row>
    <row r="258" spans="1:8" x14ac:dyDescent="0.3">
      <c r="A258" s="4" t="s">
        <v>45</v>
      </c>
      <c r="B258" s="20">
        <v>2904226</v>
      </c>
      <c r="C258" s="20">
        <v>3242145</v>
      </c>
      <c r="D258" s="20">
        <v>3652198</v>
      </c>
      <c r="E258" s="20">
        <v>4222212</v>
      </c>
      <c r="F258" s="20">
        <v>4737265</v>
      </c>
    </row>
    <row r="259" spans="1:8" x14ac:dyDescent="0.3">
      <c r="A259" s="4"/>
      <c r="B259" s="19"/>
      <c r="C259" s="19"/>
      <c r="D259" s="19"/>
      <c r="E259" s="19"/>
      <c r="F259" s="19"/>
    </row>
    <row r="260" spans="1:8" x14ac:dyDescent="0.3">
      <c r="A260" s="6" t="s">
        <v>46</v>
      </c>
      <c r="B260" s="19">
        <v>1194800</v>
      </c>
      <c r="C260" s="19">
        <v>1314025</v>
      </c>
      <c r="D260" s="19">
        <v>1450116</v>
      </c>
      <c r="E260" s="19">
        <v>1582674</v>
      </c>
      <c r="F260" s="19">
        <v>1703080</v>
      </c>
      <c r="H260" s="23">
        <f>F247-F260</f>
        <v>-393219</v>
      </c>
    </row>
    <row r="261" spans="1:8" x14ac:dyDescent="0.3">
      <c r="A261" s="6" t="s">
        <v>47</v>
      </c>
      <c r="B261" s="19">
        <v>1540985</v>
      </c>
      <c r="C261" s="19">
        <v>1740822</v>
      </c>
      <c r="D261" s="19">
        <v>1991265</v>
      </c>
      <c r="E261" s="19">
        <v>2390936</v>
      </c>
      <c r="F261" s="19">
        <v>2752797</v>
      </c>
    </row>
    <row r="262" spans="1:8" x14ac:dyDescent="0.3">
      <c r="A262" s="6" t="s">
        <v>186</v>
      </c>
      <c r="B262" s="19">
        <v>168442</v>
      </c>
      <c r="C262" s="19">
        <v>187299</v>
      </c>
      <c r="D262" s="19">
        <v>210818</v>
      </c>
      <c r="E262" s="19">
        <v>248601</v>
      </c>
      <c r="F262" s="19">
        <v>281388</v>
      </c>
    </row>
    <row r="263" spans="1:8" x14ac:dyDescent="0.3">
      <c r="A263" s="4" t="s">
        <v>22</v>
      </c>
      <c r="B263" s="20">
        <v>2904227</v>
      </c>
      <c r="C263" s="20">
        <v>3242146</v>
      </c>
      <c r="D263" s="20">
        <v>3652199</v>
      </c>
      <c r="E263" s="20">
        <v>4222211</v>
      </c>
      <c r="F263" s="20">
        <v>4737265</v>
      </c>
    </row>
    <row r="264" spans="1:8" x14ac:dyDescent="0.3">
      <c r="B264" s="19"/>
      <c r="C264" s="19"/>
      <c r="D264" s="19"/>
      <c r="E264" s="19"/>
      <c r="F264" s="19"/>
    </row>
    <row r="265" spans="1:8" x14ac:dyDescent="0.3">
      <c r="A265" s="25" t="s">
        <v>54</v>
      </c>
      <c r="B265" s="19"/>
      <c r="C265" s="19"/>
      <c r="D265" s="19"/>
      <c r="E265" s="19"/>
      <c r="F265" s="19"/>
    </row>
    <row r="266" spans="1:8" x14ac:dyDescent="0.3">
      <c r="A266" s="3" t="s">
        <v>55</v>
      </c>
      <c r="B266" s="19"/>
      <c r="C266" s="19"/>
      <c r="D266" s="19"/>
      <c r="E266" s="19"/>
      <c r="F266" s="19"/>
    </row>
    <row r="267" spans="1:8" x14ac:dyDescent="0.3">
      <c r="A267" s="3" t="s">
        <v>56</v>
      </c>
      <c r="B267" s="19">
        <v>6113.4631600268822</v>
      </c>
      <c r="C267" s="19">
        <v>6343.7182891386492</v>
      </c>
      <c r="D267" s="19">
        <v>6670.582166489613</v>
      </c>
      <c r="E267" s="19">
        <v>6973.9181788882661</v>
      </c>
      <c r="F267" s="19">
        <v>7181.2380929335786</v>
      </c>
    </row>
    <row r="268" spans="1:8" x14ac:dyDescent="0.3">
      <c r="A268" s="3" t="s">
        <v>57</v>
      </c>
      <c r="B268" s="19">
        <v>15634.568203603532</v>
      </c>
      <c r="C268" s="19">
        <v>16461.049453690903</v>
      </c>
      <c r="D268" s="19">
        <v>17010.210774259103</v>
      </c>
      <c r="E268" s="19">
        <v>17628.626787611604</v>
      </c>
      <c r="F268" s="19">
        <v>18212.631829364527</v>
      </c>
    </row>
    <row r="269" spans="1:8" x14ac:dyDescent="0.3">
      <c r="B269" s="19"/>
      <c r="C269" s="19"/>
      <c r="D269" s="19"/>
      <c r="E269" s="19"/>
      <c r="F269" s="19"/>
    </row>
    <row r="270" spans="1:8" x14ac:dyDescent="0.3">
      <c r="A270" s="3" t="s">
        <v>58</v>
      </c>
      <c r="B270" s="19"/>
      <c r="C270" s="19"/>
      <c r="D270" s="19"/>
      <c r="E270" s="19"/>
      <c r="F270" s="19"/>
    </row>
    <row r="271" spans="1:8" x14ac:dyDescent="0.3">
      <c r="A271" s="3" t="s">
        <v>59</v>
      </c>
      <c r="B271" s="19">
        <v>4758.9935256987319</v>
      </c>
      <c r="C271" s="19">
        <v>4502.389095589333</v>
      </c>
      <c r="D271" s="19">
        <v>4515.5862537883359</v>
      </c>
      <c r="E271" s="19">
        <v>4520.2349736674087</v>
      </c>
      <c r="F271" s="19">
        <v>4519.9982115970324</v>
      </c>
    </row>
    <row r="272" spans="1:8" x14ac:dyDescent="0.3">
      <c r="A272" s="3" t="s">
        <v>60</v>
      </c>
      <c r="B272" s="19">
        <v>428.3094173128859</v>
      </c>
      <c r="C272" s="19">
        <v>391.70785131627196</v>
      </c>
      <c r="D272" s="19">
        <v>388.34041782579686</v>
      </c>
      <c r="E272" s="19">
        <v>388.74020773539712</v>
      </c>
      <c r="F272" s="19">
        <v>388.71984619734468</v>
      </c>
    </row>
    <row r="273" spans="1:6" x14ac:dyDescent="0.3">
      <c r="B273" s="19"/>
      <c r="C273" s="19"/>
      <c r="D273" s="19"/>
      <c r="E273" s="19"/>
      <c r="F273" s="19"/>
    </row>
    <row r="274" spans="1:6" x14ac:dyDescent="0.3">
      <c r="B274" s="19"/>
      <c r="C274" s="19"/>
      <c r="D274" s="19"/>
      <c r="E274" s="19"/>
      <c r="F274" s="19"/>
    </row>
    <row r="275" spans="1:6" x14ac:dyDescent="0.3">
      <c r="A275" s="3" t="s">
        <v>271</v>
      </c>
      <c r="B275" s="19"/>
      <c r="C275" s="19"/>
      <c r="D275" s="19"/>
      <c r="E275" s="19"/>
      <c r="F275" s="19"/>
    </row>
    <row r="276" spans="1:6" x14ac:dyDescent="0.3">
      <c r="B276" s="19"/>
      <c r="C276" s="19"/>
      <c r="D276" s="19"/>
      <c r="E276" s="19"/>
      <c r="F276" s="19"/>
    </row>
    <row r="277" spans="1:6" x14ac:dyDescent="0.3">
      <c r="B277" s="19"/>
      <c r="C277" s="19"/>
      <c r="D277" s="19"/>
      <c r="E277" s="19"/>
      <c r="F277" s="19"/>
    </row>
    <row r="278" spans="1:6" x14ac:dyDescent="0.3">
      <c r="B278" s="19"/>
      <c r="C278" s="19"/>
      <c r="D278" s="19"/>
      <c r="E278" s="19"/>
      <c r="F278" s="19"/>
    </row>
    <row r="279" spans="1:6" x14ac:dyDescent="0.3">
      <c r="B279" s="19"/>
      <c r="C279" s="19"/>
      <c r="D279" s="19"/>
      <c r="E279" s="19"/>
      <c r="F279" s="19"/>
    </row>
    <row r="280" spans="1:6" x14ac:dyDescent="0.3">
      <c r="B280" s="19"/>
      <c r="C280" s="19"/>
      <c r="D280" s="19"/>
      <c r="E280" s="19"/>
      <c r="F280" s="19"/>
    </row>
    <row r="281" spans="1:6" x14ac:dyDescent="0.3">
      <c r="B281" s="19"/>
      <c r="C281" s="19"/>
      <c r="D281" s="19"/>
      <c r="E281" s="19"/>
      <c r="F281" s="19"/>
    </row>
    <row r="282" spans="1:6" x14ac:dyDescent="0.3">
      <c r="B282" s="19"/>
      <c r="C282" s="19"/>
      <c r="D282" s="19"/>
      <c r="E282" s="19"/>
      <c r="F282" s="19"/>
    </row>
    <row r="283" spans="1:6" x14ac:dyDescent="0.3">
      <c r="B283" s="19"/>
      <c r="C283" s="19"/>
      <c r="D283" s="19"/>
      <c r="E283" s="19"/>
      <c r="F283" s="19"/>
    </row>
    <row r="284" spans="1:6" x14ac:dyDescent="0.3">
      <c r="B284" s="19"/>
      <c r="C284" s="19"/>
      <c r="D284" s="19"/>
      <c r="E284" s="19"/>
      <c r="F284" s="19"/>
    </row>
    <row r="285" spans="1:6" x14ac:dyDescent="0.3">
      <c r="B285" s="19"/>
      <c r="C285" s="19"/>
      <c r="D285" s="19"/>
      <c r="E285" s="19"/>
      <c r="F285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EF58-B326-4CF1-97E0-771F85823146}">
  <sheetPr>
    <tabColor rgb="FFFFC000"/>
  </sheetPr>
  <dimension ref="A2:J73"/>
  <sheetViews>
    <sheetView topLeftCell="A37" zoomScaleNormal="100" workbookViewId="0">
      <selection activeCell="B24" sqref="B24:G73"/>
    </sheetView>
  </sheetViews>
  <sheetFormatPr defaultColWidth="8.77734375" defaultRowHeight="14.4" x14ac:dyDescent="0.3"/>
  <cols>
    <col min="1" max="1" width="3" bestFit="1" customWidth="1"/>
    <col min="2" max="2" width="48.6640625" bestFit="1" customWidth="1"/>
    <col min="3" max="3" width="10.44140625" bestFit="1" customWidth="1"/>
    <col min="4" max="4" width="10.6640625" bestFit="1" customWidth="1"/>
    <col min="5" max="5" width="11.44140625" bestFit="1" customWidth="1"/>
    <col min="6" max="6" width="13.77734375" bestFit="1" customWidth="1"/>
    <col min="7" max="7" width="11.44140625" bestFit="1" customWidth="1"/>
    <col min="8" max="8" width="3.77734375" customWidth="1"/>
    <col min="9" max="9" width="8.33203125" bestFit="1" customWidth="1"/>
    <col min="10" max="10" width="10.6640625" bestFit="1" customWidth="1"/>
  </cols>
  <sheetData>
    <row r="2" spans="1:10" x14ac:dyDescent="0.3">
      <c r="A2" s="28"/>
      <c r="B2" s="29"/>
    </row>
    <row r="3" spans="1:10" x14ac:dyDescent="0.3">
      <c r="A3" s="167" t="s">
        <v>254</v>
      </c>
      <c r="B3" s="167"/>
      <c r="C3" s="167"/>
      <c r="D3" s="66"/>
    </row>
    <row r="4" spans="1:10" ht="53.4" thickBot="1" x14ac:dyDescent="0.35">
      <c r="A4" s="83"/>
      <c r="B4" s="83"/>
      <c r="C4" s="83"/>
      <c r="D4" s="84" t="s">
        <v>81</v>
      </c>
      <c r="E4" s="30"/>
      <c r="F4" s="30"/>
      <c r="I4" s="31" t="s">
        <v>150</v>
      </c>
      <c r="J4" s="32">
        <v>4.16</v>
      </c>
    </row>
    <row r="5" spans="1:10" x14ac:dyDescent="0.3">
      <c r="A5" s="168" t="s">
        <v>80</v>
      </c>
      <c r="B5" s="168"/>
      <c r="C5" s="85"/>
      <c r="D5" s="83"/>
      <c r="E5" s="38"/>
      <c r="F5" s="38"/>
      <c r="I5" s="31" t="s">
        <v>151</v>
      </c>
      <c r="J5" s="32">
        <v>110</v>
      </c>
    </row>
    <row r="6" spans="1:10" x14ac:dyDescent="0.3">
      <c r="A6" s="86">
        <v>1</v>
      </c>
      <c r="B6" s="87" t="s">
        <v>82</v>
      </c>
      <c r="C6" s="87"/>
      <c r="D6" s="88">
        <v>0</v>
      </c>
      <c r="E6" s="33"/>
      <c r="F6" s="33"/>
    </row>
    <row r="7" spans="1:10" x14ac:dyDescent="0.3">
      <c r="A7" s="86">
        <v>2</v>
      </c>
      <c r="B7" s="87" t="s">
        <v>83</v>
      </c>
      <c r="C7" s="87"/>
      <c r="D7" s="88">
        <v>260306</v>
      </c>
      <c r="E7" s="33"/>
      <c r="F7" s="33"/>
    </row>
    <row r="8" spans="1:10" ht="15" thickBot="1" x14ac:dyDescent="0.35">
      <c r="A8" s="86">
        <v>3</v>
      </c>
      <c r="B8" s="87" t="s">
        <v>84</v>
      </c>
      <c r="C8" s="87"/>
      <c r="D8" s="89">
        <v>0</v>
      </c>
      <c r="E8" s="33"/>
      <c r="F8" s="33"/>
    </row>
    <row r="9" spans="1:10" x14ac:dyDescent="0.3">
      <c r="A9" s="90">
        <v>4</v>
      </c>
      <c r="B9" s="91" t="s">
        <v>85</v>
      </c>
      <c r="C9" s="91"/>
      <c r="D9" s="92">
        <v>260306</v>
      </c>
      <c r="E9" s="34"/>
      <c r="F9" s="34"/>
    </row>
    <row r="10" spans="1:10" x14ac:dyDescent="0.3">
      <c r="A10" s="168" t="s">
        <v>86</v>
      </c>
      <c r="B10" s="168"/>
      <c r="C10" s="85"/>
      <c r="D10" s="83"/>
      <c r="E10" s="38"/>
      <c r="F10" s="38"/>
    </row>
    <row r="11" spans="1:10" x14ac:dyDescent="0.3">
      <c r="A11" s="86">
        <v>5</v>
      </c>
      <c r="B11" s="87" t="s">
        <v>87</v>
      </c>
      <c r="C11" s="87"/>
      <c r="D11" s="88">
        <v>1092015</v>
      </c>
      <c r="E11" s="33"/>
      <c r="F11" s="33"/>
    </row>
    <row r="12" spans="1:10" x14ac:dyDescent="0.3">
      <c r="A12" s="86">
        <v>6</v>
      </c>
      <c r="B12" s="87" t="s">
        <v>152</v>
      </c>
      <c r="C12" s="87"/>
      <c r="D12" s="88">
        <v>3191020.9907608675</v>
      </c>
      <c r="E12" s="33"/>
      <c r="F12" s="33"/>
    </row>
    <row r="13" spans="1:10" x14ac:dyDescent="0.3">
      <c r="A13" s="86">
        <v>7</v>
      </c>
      <c r="B13" s="87" t="s">
        <v>153</v>
      </c>
      <c r="C13" s="87"/>
      <c r="D13" s="88">
        <v>194316</v>
      </c>
      <c r="E13" s="33"/>
      <c r="F13" s="33"/>
    </row>
    <row r="14" spans="1:10" x14ac:dyDescent="0.3">
      <c r="A14" s="86">
        <v>8</v>
      </c>
      <c r="B14" s="87" t="s">
        <v>89</v>
      </c>
      <c r="C14" s="87"/>
      <c r="D14" s="88">
        <v>0</v>
      </c>
      <c r="E14" s="33"/>
      <c r="F14" s="33"/>
    </row>
    <row r="15" spans="1:10" x14ac:dyDescent="0.3">
      <c r="A15" s="86">
        <v>9</v>
      </c>
      <c r="B15" s="87" t="s">
        <v>90</v>
      </c>
      <c r="C15" s="87"/>
      <c r="D15" s="88">
        <v>0</v>
      </c>
      <c r="E15" s="33"/>
      <c r="F15" s="33"/>
    </row>
    <row r="16" spans="1:10" x14ac:dyDescent="0.3">
      <c r="A16" s="86">
        <v>10</v>
      </c>
      <c r="B16" s="87" t="s">
        <v>91</v>
      </c>
      <c r="C16" s="87"/>
      <c r="D16" s="88">
        <v>0</v>
      </c>
      <c r="E16" s="33"/>
      <c r="F16" s="33"/>
    </row>
    <row r="17" spans="1:10" x14ac:dyDescent="0.3">
      <c r="A17" s="86">
        <v>11</v>
      </c>
      <c r="B17" s="87" t="s">
        <v>92</v>
      </c>
      <c r="C17" s="87"/>
      <c r="D17" s="88">
        <v>0</v>
      </c>
      <c r="E17" s="33"/>
      <c r="F17" s="33"/>
    </row>
    <row r="18" spans="1:10" ht="15" thickBot="1" x14ac:dyDescent="0.35">
      <c r="A18" s="86">
        <v>12</v>
      </c>
      <c r="B18" s="87" t="s">
        <v>93</v>
      </c>
      <c r="C18" s="87"/>
      <c r="D18" s="89">
        <v>0</v>
      </c>
      <c r="E18" s="33"/>
      <c r="F18" s="33"/>
    </row>
    <row r="19" spans="1:10" ht="15" thickBot="1" x14ac:dyDescent="0.35">
      <c r="A19" s="90">
        <v>13</v>
      </c>
      <c r="B19" s="91" t="s">
        <v>94</v>
      </c>
      <c r="C19" s="91"/>
      <c r="D19" s="93">
        <v>4477351.9907608675</v>
      </c>
      <c r="E19" s="34"/>
      <c r="F19" s="34"/>
    </row>
    <row r="20" spans="1:10" ht="15" thickTop="1" x14ac:dyDescent="0.3">
      <c r="A20" s="90">
        <v>14</v>
      </c>
      <c r="B20" s="91" t="s">
        <v>154</v>
      </c>
      <c r="C20" s="91"/>
      <c r="D20" s="92">
        <v>4737657.9907608675</v>
      </c>
      <c r="E20" s="34"/>
      <c r="F20" s="34"/>
    </row>
    <row r="22" spans="1:10" x14ac:dyDescent="0.3">
      <c r="C22" s="35"/>
    </row>
    <row r="24" spans="1:10" x14ac:dyDescent="0.3">
      <c r="B24" s="10" t="s">
        <v>255</v>
      </c>
      <c r="C24" s="36" t="s">
        <v>155</v>
      </c>
      <c r="D24" s="36"/>
      <c r="E24" s="36"/>
      <c r="I24" s="45" t="s">
        <v>161</v>
      </c>
      <c r="J24" s="31">
        <v>111</v>
      </c>
    </row>
    <row r="25" spans="1:10" x14ac:dyDescent="0.3">
      <c r="C25" s="37" t="s">
        <v>156</v>
      </c>
      <c r="D25" s="37" t="s">
        <v>157</v>
      </c>
      <c r="E25" s="37" t="s">
        <v>158</v>
      </c>
      <c r="F25" s="37" t="s">
        <v>159</v>
      </c>
      <c r="G25" s="39" t="s">
        <v>67</v>
      </c>
    </row>
    <row r="26" spans="1:10" x14ac:dyDescent="0.3">
      <c r="A26" s="14" t="s">
        <v>96</v>
      </c>
      <c r="B26" s="13"/>
      <c r="C26" s="9"/>
      <c r="D26" s="9"/>
      <c r="E26" s="9"/>
      <c r="F26" s="9"/>
      <c r="G26" s="9"/>
    </row>
    <row r="27" spans="1:10" x14ac:dyDescent="0.3">
      <c r="A27" s="15" t="s">
        <v>97</v>
      </c>
      <c r="B27" s="9" t="s">
        <v>98</v>
      </c>
      <c r="C27" s="16">
        <v>269058.55709162884</v>
      </c>
      <c r="D27" s="16">
        <v>441636.52047868364</v>
      </c>
      <c r="E27" s="16">
        <v>891007.61212382396</v>
      </c>
      <c r="F27" s="16">
        <v>326622.17238854407</v>
      </c>
      <c r="G27" s="16">
        <v>1928324.8620826805</v>
      </c>
    </row>
    <row r="28" spans="1:10" x14ac:dyDescent="0.3">
      <c r="A28" s="15" t="s">
        <v>99</v>
      </c>
      <c r="B28" s="9" t="s">
        <v>100</v>
      </c>
      <c r="C28" s="16">
        <v>269981.3588992352</v>
      </c>
      <c r="D28" s="16">
        <v>434586.35106274462</v>
      </c>
      <c r="E28" s="16">
        <v>904608.70064088481</v>
      </c>
      <c r="F28" s="16">
        <v>319641.4993590184</v>
      </c>
      <c r="G28" s="16">
        <v>1928817.9099618832</v>
      </c>
    </row>
    <row r="29" spans="1:10" x14ac:dyDescent="0.3">
      <c r="A29" s="15" t="s">
        <v>101</v>
      </c>
      <c r="B29" s="9" t="s">
        <v>102</v>
      </c>
      <c r="C29" s="16">
        <v>274739.75811216002</v>
      </c>
      <c r="D29" s="16">
        <v>441236.20681774069</v>
      </c>
      <c r="E29" s="16">
        <v>914417.45644012955</v>
      </c>
      <c r="F29" s="16">
        <v>324700.85551963857</v>
      </c>
      <c r="G29" s="16">
        <v>1955094.276889669</v>
      </c>
    </row>
    <row r="30" spans="1:10" x14ac:dyDescent="0.3">
      <c r="A30" s="15" t="s">
        <v>103</v>
      </c>
      <c r="B30" s="9" t="s">
        <v>104</v>
      </c>
      <c r="C30" s="16">
        <v>274902.96783395181</v>
      </c>
      <c r="D30" s="16">
        <v>445861.38973598421</v>
      </c>
      <c r="E30" s="16">
        <v>918183.14780350635</v>
      </c>
      <c r="F30" s="16">
        <v>330277.18276516342</v>
      </c>
      <c r="G30" s="16">
        <v>1969224.6881386058</v>
      </c>
    </row>
    <row r="31" spans="1:10" x14ac:dyDescent="0.3">
      <c r="A31" s="15" t="s">
        <v>105</v>
      </c>
      <c r="B31" s="9" t="s">
        <v>106</v>
      </c>
      <c r="C31" s="16">
        <v>277130.31380437769</v>
      </c>
      <c r="D31" s="16">
        <v>454885.61609304417</v>
      </c>
      <c r="E31" s="16">
        <v>935557.99273001531</v>
      </c>
      <c r="F31" s="16">
        <v>333154.61583631497</v>
      </c>
      <c r="G31" s="16">
        <v>2000728.5384637523</v>
      </c>
    </row>
    <row r="32" spans="1:10" x14ac:dyDescent="0.3">
      <c r="A32" s="15" t="s">
        <v>107</v>
      </c>
      <c r="B32" s="9" t="s">
        <v>108</v>
      </c>
      <c r="C32" s="16">
        <v>2909868.2949459655</v>
      </c>
      <c r="D32" s="16">
        <v>4958253.2154141814</v>
      </c>
      <c r="E32" s="16">
        <v>10758916.916395174</v>
      </c>
      <c r="F32" s="16">
        <v>3631385.3126158328</v>
      </c>
      <c r="G32" s="16">
        <v>22258423.739371154</v>
      </c>
    </row>
    <row r="33" spans="1:7" x14ac:dyDescent="0.3">
      <c r="A33" s="13"/>
      <c r="B33" s="13"/>
      <c r="C33" s="16"/>
      <c r="D33" s="16"/>
      <c r="E33" s="16"/>
      <c r="F33" s="16"/>
      <c r="G33" s="16"/>
    </row>
    <row r="34" spans="1:7" x14ac:dyDescent="0.3">
      <c r="A34" s="14" t="s">
        <v>109</v>
      </c>
      <c r="B34" s="13"/>
      <c r="C34" s="16"/>
      <c r="D34" s="16"/>
      <c r="E34" s="16"/>
      <c r="F34" s="16"/>
      <c r="G34" s="16"/>
    </row>
    <row r="35" spans="1:7" x14ac:dyDescent="0.3">
      <c r="A35" s="15" t="s">
        <v>110</v>
      </c>
      <c r="B35" s="9" t="s">
        <v>111</v>
      </c>
      <c r="C35" s="16">
        <v>1315502.9583401552</v>
      </c>
      <c r="D35" s="16">
        <v>1972558.4041989418</v>
      </c>
      <c r="E35" s="16">
        <v>3891141.6180962548</v>
      </c>
      <c r="F35" s="16">
        <v>922534.51976331836</v>
      </c>
      <c r="G35" s="16">
        <v>8101737.5003986694</v>
      </c>
    </row>
    <row r="36" spans="1:7" x14ac:dyDescent="0.3">
      <c r="A36" s="15" t="s">
        <v>112</v>
      </c>
      <c r="B36" s="9" t="s">
        <v>113</v>
      </c>
      <c r="C36" s="16">
        <v>78403.976317073248</v>
      </c>
      <c r="D36" s="16">
        <v>113619.36408185905</v>
      </c>
      <c r="E36" s="16">
        <v>219460.38726062878</v>
      </c>
      <c r="F36" s="16">
        <v>10609146.977278162</v>
      </c>
      <c r="G36" s="16">
        <v>11020630.704937723</v>
      </c>
    </row>
    <row r="37" spans="1:7" x14ac:dyDescent="0.3">
      <c r="A37" s="15" t="s">
        <v>114</v>
      </c>
      <c r="B37" s="9" t="s">
        <v>67</v>
      </c>
      <c r="C37" s="16">
        <v>1393906.9346572284</v>
      </c>
      <c r="D37" s="16">
        <v>2086177.7682808009</v>
      </c>
      <c r="E37" s="16">
        <v>4110602.0053568836</v>
      </c>
      <c r="F37" s="16">
        <v>11531681.497041481</v>
      </c>
      <c r="G37" s="16">
        <v>19122368.205336392</v>
      </c>
    </row>
    <row r="38" spans="1:7" x14ac:dyDescent="0.3">
      <c r="A38" s="15" t="s">
        <v>115</v>
      </c>
      <c r="B38" s="9" t="s">
        <v>116</v>
      </c>
      <c r="C38" s="16">
        <v>114448.7573755935</v>
      </c>
      <c r="D38" s="16">
        <v>171612.58116530793</v>
      </c>
      <c r="E38" s="16">
        <v>338529.32077437412</v>
      </c>
      <c r="F38" s="16">
        <v>80260.503219408696</v>
      </c>
      <c r="G38" s="16">
        <v>704851.16253468418</v>
      </c>
    </row>
    <row r="39" spans="1:7" x14ac:dyDescent="0.3">
      <c r="A39" s="15" t="s">
        <v>117</v>
      </c>
      <c r="B39" s="9" t="s">
        <v>118</v>
      </c>
      <c r="C39" s="16">
        <v>27107.711363238628</v>
      </c>
      <c r="D39" s="16">
        <v>44344.336218425822</v>
      </c>
      <c r="E39" s="16">
        <v>88852.840098260916</v>
      </c>
      <c r="F39" s="16">
        <v>8324.9147618928218</v>
      </c>
      <c r="G39" s="16">
        <v>168629.80244181817</v>
      </c>
    </row>
    <row r="44" spans="1:7" x14ac:dyDescent="0.3">
      <c r="A44" s="14" t="s">
        <v>119</v>
      </c>
      <c r="B44" s="13"/>
      <c r="C44" s="9"/>
      <c r="D44" s="9"/>
      <c r="E44" s="9"/>
      <c r="F44" s="9"/>
    </row>
    <row r="45" spans="1:7" x14ac:dyDescent="0.3">
      <c r="A45" s="15" t="s">
        <v>120</v>
      </c>
      <c r="B45" s="9" t="s">
        <v>223</v>
      </c>
      <c r="C45" s="40">
        <v>1209792.5811942203</v>
      </c>
      <c r="D45" s="40">
        <v>1583281.6494640864</v>
      </c>
      <c r="E45" s="40">
        <v>2733414.7345936135</v>
      </c>
      <c r="F45" s="40">
        <v>605378.86029250582</v>
      </c>
      <c r="G45" s="40">
        <v>6131867.8255444262</v>
      </c>
    </row>
    <row r="46" spans="1:7" x14ac:dyDescent="0.3">
      <c r="A46" s="15" t="s">
        <v>121</v>
      </c>
      <c r="B46" s="9" t="s">
        <v>122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</row>
    <row r="47" spans="1:7" x14ac:dyDescent="0.3">
      <c r="A47" s="15" t="s">
        <v>123</v>
      </c>
      <c r="B47" s="9" t="s">
        <v>124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</row>
    <row r="48" spans="1:7" x14ac:dyDescent="0.3">
      <c r="A48" s="15" t="s">
        <v>125</v>
      </c>
      <c r="B48" s="9" t="s">
        <v>126</v>
      </c>
      <c r="C48" s="40">
        <v>1209792.5811942203</v>
      </c>
      <c r="D48" s="40">
        <v>1583281.6494640864</v>
      </c>
      <c r="E48" s="40">
        <v>2733414.7345936135</v>
      </c>
      <c r="F48" s="40">
        <v>605378.86029250582</v>
      </c>
      <c r="G48" s="40">
        <v>6131867.8255444262</v>
      </c>
    </row>
    <row r="49" spans="1:10" x14ac:dyDescent="0.3">
      <c r="A49" s="15" t="s">
        <v>127</v>
      </c>
      <c r="B49" s="9" t="s">
        <v>128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</row>
    <row r="50" spans="1:10" x14ac:dyDescent="0.3">
      <c r="A50" s="15" t="s">
        <v>129</v>
      </c>
      <c r="B50" s="9" t="s">
        <v>130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</row>
    <row r="52" spans="1:10" x14ac:dyDescent="0.3">
      <c r="A52" s="41" t="s">
        <v>131</v>
      </c>
    </row>
    <row r="53" spans="1:10" x14ac:dyDescent="0.3">
      <c r="A53" s="42" t="s">
        <v>132</v>
      </c>
      <c r="B53" t="s">
        <v>133</v>
      </c>
      <c r="C53" s="40">
        <v>972218.17568539199</v>
      </c>
      <c r="D53" s="40">
        <v>1276321.1039842714</v>
      </c>
      <c r="E53" s="40">
        <v>2294802.9072741009</v>
      </c>
      <c r="F53" s="40">
        <v>194315.80381710341</v>
      </c>
      <c r="G53" s="40">
        <v>4737657.9907608675</v>
      </c>
    </row>
    <row r="54" spans="1:10" x14ac:dyDescent="0.3">
      <c r="A54" s="42" t="s">
        <v>134</v>
      </c>
      <c r="B54" t="s">
        <v>135</v>
      </c>
      <c r="C54" s="40">
        <v>985980.95367328951</v>
      </c>
      <c r="D54" s="40">
        <v>1294332.7484368905</v>
      </c>
      <c r="E54" s="40">
        <v>2323402.5244045714</v>
      </c>
      <c r="F54" s="40">
        <v>202801.91819798946</v>
      </c>
      <c r="G54" s="40">
        <v>4806518.1447127406</v>
      </c>
    </row>
    <row r="56" spans="1:10" x14ac:dyDescent="0.3">
      <c r="A56" s="1" t="s">
        <v>136</v>
      </c>
      <c r="C56" t="s">
        <v>156</v>
      </c>
      <c r="D56" t="s">
        <v>157</v>
      </c>
      <c r="E56" t="s">
        <v>158</v>
      </c>
      <c r="F56" t="s">
        <v>159</v>
      </c>
      <c r="G56" t="s">
        <v>185</v>
      </c>
      <c r="I56" s="31" t="s">
        <v>151</v>
      </c>
      <c r="J56" s="31">
        <v>112</v>
      </c>
    </row>
    <row r="57" spans="1:10" x14ac:dyDescent="0.3">
      <c r="A57" s="42" t="s">
        <v>110</v>
      </c>
      <c r="B57" t="s">
        <v>111</v>
      </c>
      <c r="C57" s="43">
        <v>5425</v>
      </c>
      <c r="D57" s="43">
        <v>4774</v>
      </c>
      <c r="E57" s="43">
        <v>4340</v>
      </c>
      <c r="F57" s="43">
        <v>3048.5374820182205</v>
      </c>
      <c r="G57" s="43">
        <v>4368</v>
      </c>
    </row>
    <row r="58" spans="1:10" x14ac:dyDescent="0.3">
      <c r="A58" s="42" t="s">
        <v>112</v>
      </c>
      <c r="B58" t="s">
        <v>113</v>
      </c>
      <c r="C58" s="43">
        <v>323.33</v>
      </c>
      <c r="D58" s="43">
        <v>274.98239999999998</v>
      </c>
      <c r="E58" s="43">
        <v>244.77599999999998</v>
      </c>
      <c r="F58" s="43">
        <v>35058.181043209537</v>
      </c>
      <c r="G58" s="43">
        <v>5941</v>
      </c>
    </row>
    <row r="59" spans="1:10" x14ac:dyDescent="0.3">
      <c r="A59" s="42" t="s">
        <v>114</v>
      </c>
      <c r="B59" t="s">
        <v>67</v>
      </c>
      <c r="C59" s="43">
        <v>5748.33</v>
      </c>
      <c r="D59" s="43">
        <v>5048.9823999999999</v>
      </c>
      <c r="E59" s="43">
        <v>4584.7759999999998</v>
      </c>
      <c r="F59" s="43">
        <v>38106.718525227763</v>
      </c>
      <c r="G59" s="43">
        <v>10309</v>
      </c>
    </row>
    <row r="60" spans="1:10" x14ac:dyDescent="0.3">
      <c r="A60" s="42" t="s">
        <v>115</v>
      </c>
      <c r="B60" t="s">
        <v>116</v>
      </c>
      <c r="C60" s="43">
        <v>471.97499999999997</v>
      </c>
      <c r="D60" s="43">
        <v>415.33799999999997</v>
      </c>
      <c r="E60" s="43">
        <v>377.57999999999993</v>
      </c>
      <c r="F60" s="43">
        <v>265.2227609355852</v>
      </c>
      <c r="G60" s="43">
        <v>380</v>
      </c>
    </row>
    <row r="61" spans="1:10" x14ac:dyDescent="0.3">
      <c r="A61" s="42" t="s">
        <v>117</v>
      </c>
      <c r="B61" t="s">
        <v>118</v>
      </c>
      <c r="C61" s="43">
        <v>111.78943628612031</v>
      </c>
      <c r="D61" s="43">
        <v>107.32248062015503</v>
      </c>
      <c r="E61" s="43">
        <v>99.102362204724386</v>
      </c>
      <c r="F61" s="43">
        <v>27.509880814810206</v>
      </c>
      <c r="G61" s="43">
        <v>91</v>
      </c>
    </row>
    <row r="63" spans="1:10" x14ac:dyDescent="0.3">
      <c r="A63" s="1" t="s">
        <v>137</v>
      </c>
    </row>
    <row r="64" spans="1:10" x14ac:dyDescent="0.3">
      <c r="A64" s="42" t="s">
        <v>120</v>
      </c>
      <c r="B64" t="s">
        <v>223</v>
      </c>
      <c r="C64" s="44">
        <v>415.75509905223578</v>
      </c>
      <c r="D64" s="44">
        <v>319.32246714266068</v>
      </c>
      <c r="E64" s="44">
        <v>254.06039993005697</v>
      </c>
      <c r="F64" s="44">
        <v>166.7074155390101</v>
      </c>
      <c r="G64" s="44">
        <v>275.49</v>
      </c>
    </row>
    <row r="65" spans="1:7" x14ac:dyDescent="0.3">
      <c r="A65" s="42" t="s">
        <v>121</v>
      </c>
      <c r="B65" t="s">
        <v>122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</row>
    <row r="66" spans="1:7" x14ac:dyDescent="0.3">
      <c r="A66" s="42" t="s">
        <v>123</v>
      </c>
      <c r="B66" t="s">
        <v>124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x14ac:dyDescent="0.3">
      <c r="A67" s="42" t="s">
        <v>125</v>
      </c>
      <c r="B67" t="s">
        <v>126</v>
      </c>
      <c r="C67" s="44">
        <v>415.75509905223578</v>
      </c>
      <c r="D67" s="44">
        <v>319.32246714266068</v>
      </c>
      <c r="E67" s="44">
        <v>254.06039993005697</v>
      </c>
      <c r="F67" s="44">
        <v>166.7074155390101</v>
      </c>
      <c r="G67" s="44">
        <v>275.49</v>
      </c>
    </row>
    <row r="68" spans="1:7" x14ac:dyDescent="0.3">
      <c r="A68" s="42" t="s">
        <v>127</v>
      </c>
      <c r="B68" t="s">
        <v>128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</row>
    <row r="69" spans="1:7" x14ac:dyDescent="0.3">
      <c r="A69" s="42" t="s">
        <v>129</v>
      </c>
      <c r="B69" t="s">
        <v>130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x14ac:dyDescent="0.3">
      <c r="A70" s="42"/>
      <c r="C70" s="44"/>
      <c r="D70" s="44"/>
      <c r="E70" s="44"/>
      <c r="F70" s="44"/>
      <c r="G70" s="44"/>
    </row>
    <row r="71" spans="1:7" x14ac:dyDescent="0.3">
      <c r="A71" s="1" t="s">
        <v>160</v>
      </c>
      <c r="C71" s="44"/>
      <c r="D71" s="44"/>
      <c r="E71" s="44"/>
      <c r="F71" s="44"/>
      <c r="G71" s="44"/>
    </row>
    <row r="72" spans="1:7" x14ac:dyDescent="0.3">
      <c r="A72" s="42" t="s">
        <v>132</v>
      </c>
      <c r="B72" t="s">
        <v>133</v>
      </c>
      <c r="C72" s="44">
        <v>334.11071469248247</v>
      </c>
      <c r="D72" s="44">
        <v>257.41345762988743</v>
      </c>
      <c r="E72" s="44">
        <v>213.29311538572466</v>
      </c>
      <c r="F72" s="44">
        <v>53.510103469887618</v>
      </c>
      <c r="G72" s="44">
        <v>212.85</v>
      </c>
    </row>
    <row r="73" spans="1:7" x14ac:dyDescent="0.3">
      <c r="A73" s="42" t="s">
        <v>134</v>
      </c>
      <c r="B73" t="s">
        <v>135</v>
      </c>
      <c r="C73" s="44">
        <v>338.84040572757215</v>
      </c>
      <c r="D73" s="44">
        <v>261.04611688912507</v>
      </c>
      <c r="E73" s="44">
        <v>215.95133994054845</v>
      </c>
      <c r="F73" s="44">
        <v>55.846984205568397</v>
      </c>
      <c r="G73" s="44">
        <v>215.94</v>
      </c>
    </row>
  </sheetData>
  <mergeCells count="3">
    <mergeCell ref="A3:C3"/>
    <mergeCell ref="A5:B5"/>
    <mergeCell ref="A10:B10"/>
  </mergeCells>
  <pageMargins left="0.7" right="0.7" top="0.75" bottom="0.75" header="0.3" footer="0.3"/>
  <pageSetup orientation="portrait" r:id="rId1"/>
  <ignoredErrors>
    <ignoredError sqref="A27:A7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11BE-7B3A-4D2E-9C8E-4F0930FCBEC3}">
  <sheetPr>
    <tabColor rgb="FFFFC000"/>
  </sheetPr>
  <dimension ref="A1:V40"/>
  <sheetViews>
    <sheetView zoomScaleNormal="100" workbookViewId="0">
      <selection activeCell="F15" sqref="F15"/>
    </sheetView>
  </sheetViews>
  <sheetFormatPr defaultColWidth="8.77734375" defaultRowHeight="14.4" x14ac:dyDescent="0.3"/>
  <cols>
    <col min="1" max="1" width="28.44140625" bestFit="1" customWidth="1"/>
    <col min="2" max="2" width="24.109375" bestFit="1" customWidth="1"/>
    <col min="3" max="3" width="9.109375" bestFit="1" customWidth="1"/>
    <col min="4" max="4" width="8.44140625" bestFit="1" customWidth="1"/>
    <col min="5" max="5" width="7.44140625" bestFit="1" customWidth="1"/>
    <col min="6" max="6" width="10.109375" bestFit="1" customWidth="1"/>
    <col min="7" max="7" width="9.109375" bestFit="1" customWidth="1"/>
    <col min="8" max="8" width="8.44140625" bestFit="1" customWidth="1"/>
    <col min="9" max="9" width="9.109375" bestFit="1" customWidth="1"/>
    <col min="10" max="10" width="8.44140625" bestFit="1" customWidth="1"/>
    <col min="11" max="13" width="7.44140625" bestFit="1" customWidth="1"/>
    <col min="14" max="15" width="8.44140625" bestFit="1" customWidth="1"/>
    <col min="16" max="17" width="7.44140625" bestFit="1" customWidth="1"/>
    <col min="18" max="18" width="10.109375" bestFit="1" customWidth="1"/>
    <col min="19" max="19" width="5.6640625" bestFit="1" customWidth="1"/>
    <col min="20" max="20" width="4" bestFit="1" customWidth="1"/>
    <col min="21" max="28" width="15.6640625" customWidth="1"/>
  </cols>
  <sheetData>
    <row r="1" spans="1:20" ht="18" x14ac:dyDescent="0.35">
      <c r="A1" s="2" t="s">
        <v>162</v>
      </c>
    </row>
    <row r="2" spans="1:20" x14ac:dyDescent="0.3">
      <c r="C2" s="46"/>
      <c r="D2" s="46"/>
      <c r="E2" s="46"/>
    </row>
    <row r="3" spans="1:20" x14ac:dyDescent="0.3">
      <c r="C3" s="46"/>
      <c r="D3" s="46"/>
      <c r="E3" s="46"/>
    </row>
    <row r="4" spans="1:20" x14ac:dyDescent="0.3">
      <c r="S4" t="s">
        <v>161</v>
      </c>
      <c r="T4">
        <v>113</v>
      </c>
    </row>
    <row r="5" spans="1:20" x14ac:dyDescent="0.3">
      <c r="A5" s="1" t="s">
        <v>256</v>
      </c>
    </row>
    <row r="8" spans="1:20" s="49" customFormat="1" x14ac:dyDescent="0.3">
      <c r="C8" s="50" t="s">
        <v>163</v>
      </c>
      <c r="D8" s="50" t="s">
        <v>164</v>
      </c>
      <c r="E8" s="50" t="s">
        <v>165</v>
      </c>
      <c r="F8" s="50" t="s">
        <v>166</v>
      </c>
      <c r="G8" s="50" t="s">
        <v>167</v>
      </c>
      <c r="H8" s="50" t="s">
        <v>168</v>
      </c>
      <c r="I8" s="50" t="s">
        <v>169</v>
      </c>
      <c r="J8" s="50" t="s">
        <v>170</v>
      </c>
      <c r="K8" s="50" t="s">
        <v>171</v>
      </c>
      <c r="L8" s="50" t="s">
        <v>172</v>
      </c>
      <c r="M8" s="50" t="s">
        <v>173</v>
      </c>
      <c r="N8" s="50" t="s">
        <v>174</v>
      </c>
      <c r="O8" s="50" t="s">
        <v>175</v>
      </c>
      <c r="P8" s="50" t="s">
        <v>176</v>
      </c>
      <c r="Q8" s="50" t="s">
        <v>177</v>
      </c>
      <c r="R8" s="50" t="s">
        <v>67</v>
      </c>
    </row>
    <row r="9" spans="1:20" x14ac:dyDescent="0.3">
      <c r="A9" s="1" t="s">
        <v>178</v>
      </c>
    </row>
    <row r="10" spans="1:20" x14ac:dyDescent="0.3">
      <c r="A10" s="1" t="s">
        <v>157</v>
      </c>
    </row>
    <row r="11" spans="1:20" x14ac:dyDescent="0.3">
      <c r="B11" t="s">
        <v>141</v>
      </c>
      <c r="C11" s="40">
        <v>354818.64224718837</v>
      </c>
      <c r="D11" s="40">
        <v>72008.648906759743</v>
      </c>
      <c r="E11" s="40">
        <v>32029.083583132884</v>
      </c>
      <c r="F11" s="40">
        <v>333920.23310074711</v>
      </c>
      <c r="G11" s="40">
        <v>32029.083583132884</v>
      </c>
      <c r="H11" s="40">
        <v>156738.06859830985</v>
      </c>
      <c r="I11" s="40">
        <v>210801.34443366888</v>
      </c>
      <c r="J11" s="40">
        <v>56334.842046928759</v>
      </c>
      <c r="K11" s="40">
        <v>11357.83105784854</v>
      </c>
      <c r="L11" s="40">
        <v>33164.86668891774</v>
      </c>
      <c r="M11" s="40">
        <v>52700.336108417221</v>
      </c>
      <c r="N11" s="40">
        <v>92225.588189730144</v>
      </c>
      <c r="O11" s="40">
        <v>106309.29870146234</v>
      </c>
      <c r="P11" s="40">
        <v>29076.047508092262</v>
      </c>
      <c r="Q11" s="40">
        <v>9767.7347097497441</v>
      </c>
      <c r="R11" s="40">
        <v>1583281.6494640869</v>
      </c>
    </row>
    <row r="12" spans="1:20" x14ac:dyDescent="0.3">
      <c r="B12" t="s">
        <v>142</v>
      </c>
      <c r="C12" s="40">
        <v>314205.72929687402</v>
      </c>
      <c r="D12" s="40">
        <v>60892.583197068605</v>
      </c>
      <c r="E12" s="40">
        <v>28254.158603439831</v>
      </c>
      <c r="F12" s="40">
        <v>225302.55782915384</v>
      </c>
      <c r="G12" s="40">
        <v>26062.025608345361</v>
      </c>
      <c r="H12" s="40">
        <v>141027.2226844109</v>
      </c>
      <c r="I12" s="40">
        <v>192176.99256994855</v>
      </c>
      <c r="J12" s="40">
        <v>40676.245575641828</v>
      </c>
      <c r="K12" s="40">
        <v>7550.6803164365083</v>
      </c>
      <c r="L12" s="40">
        <v>24600.603611615716</v>
      </c>
      <c r="M12" s="40">
        <v>42868.378570736306</v>
      </c>
      <c r="N12" s="40">
        <v>78673.217490612646</v>
      </c>
      <c r="O12" s="40">
        <v>75750.373497153356</v>
      </c>
      <c r="P12" s="40">
        <v>26062.025608345361</v>
      </c>
      <c r="Q12" s="40">
        <v>10229.953977107527</v>
      </c>
      <c r="R12" s="40">
        <v>1294332.7484368903</v>
      </c>
    </row>
    <row r="13" spans="1:20" x14ac:dyDescent="0.3">
      <c r="B13" t="s">
        <v>143</v>
      </c>
      <c r="C13" s="47">
        <v>0.88553895394813864</v>
      </c>
      <c r="D13" s="47">
        <v>0.845628742123953</v>
      </c>
      <c r="E13" s="47">
        <v>0.88214071220941837</v>
      </c>
      <c r="F13" s="47">
        <v>0.67471969499128193</v>
      </c>
      <c r="G13" s="47">
        <v>0.81369876040006683</v>
      </c>
      <c r="H13" s="47">
        <v>0.8997636882067056</v>
      </c>
      <c r="I13" s="47">
        <v>0.91164974818469102</v>
      </c>
      <c r="J13" s="47">
        <v>0.7220441932145153</v>
      </c>
      <c r="K13" s="47">
        <v>0.66479949190816701</v>
      </c>
      <c r="L13" s="47">
        <v>0.741766998262537</v>
      </c>
      <c r="M13" s="47">
        <v>0.81343653069964827</v>
      </c>
      <c r="N13" s="47">
        <v>0.85305194615579982</v>
      </c>
      <c r="O13" s="47">
        <v>0.71254701538268517</v>
      </c>
      <c r="P13" s="47">
        <v>0.89634004075319873</v>
      </c>
      <c r="Q13" s="47">
        <v>1.0473210300128661</v>
      </c>
      <c r="R13" s="47">
        <v>0.81749999999999956</v>
      </c>
    </row>
    <row r="14" spans="1:20" x14ac:dyDescent="0.3">
      <c r="B14" t="s">
        <v>57</v>
      </c>
      <c r="C14" s="43">
        <v>1010247.9960029594</v>
      </c>
      <c r="D14" s="43">
        <v>171533.15388834287</v>
      </c>
      <c r="E14" s="43">
        <v>67443.492021981845</v>
      </c>
      <c r="F14" s="43">
        <v>515409.04792398924</v>
      </c>
      <c r="G14" s="43">
        <v>107146.26304815098</v>
      </c>
      <c r="H14" s="43">
        <v>596681.59502250189</v>
      </c>
      <c r="I14" s="43">
        <v>805720.07151983527</v>
      </c>
      <c r="J14" s="43">
        <v>303627.89144732006</v>
      </c>
      <c r="K14" s="43">
        <v>48442.998189233411</v>
      </c>
      <c r="L14" s="43">
        <v>133333.9002002434</v>
      </c>
      <c r="M14" s="43">
        <v>236960.94134719836</v>
      </c>
      <c r="N14" s="43">
        <v>414227.28772246622</v>
      </c>
      <c r="O14" s="43">
        <v>406808.83404341922</v>
      </c>
      <c r="P14" s="43">
        <v>104866.20378822117</v>
      </c>
      <c r="Q14" s="43">
        <v>35803.539248318149</v>
      </c>
      <c r="R14" s="43">
        <v>4958253.2154141814</v>
      </c>
    </row>
    <row r="15" spans="1:20" x14ac:dyDescent="0.3">
      <c r="B15" t="s">
        <v>179</v>
      </c>
      <c r="C15" s="44">
        <v>351.21934777502787</v>
      </c>
      <c r="D15" s="44">
        <v>419.79435038915437</v>
      </c>
      <c r="E15" s="44">
        <v>474.90250909151695</v>
      </c>
      <c r="F15" s="44">
        <v>647.8742164999644</v>
      </c>
      <c r="G15" s="44">
        <v>298.92861096554697</v>
      </c>
      <c r="H15" s="44">
        <v>262.68292822472426</v>
      </c>
      <c r="I15" s="44">
        <v>261.630995534259</v>
      </c>
      <c r="J15" s="44">
        <v>185.53908792237206</v>
      </c>
      <c r="K15" s="44">
        <v>234.45764057545159</v>
      </c>
      <c r="L15" s="44">
        <v>248.73544266769449</v>
      </c>
      <c r="M15" s="44">
        <v>222.40094004015614</v>
      </c>
      <c r="N15" s="44">
        <v>222.64488826125242</v>
      </c>
      <c r="O15" s="44">
        <v>261.32495119345373</v>
      </c>
      <c r="P15" s="44">
        <v>277.26804688011561</v>
      </c>
      <c r="Q15" s="44">
        <v>272.81478074010732</v>
      </c>
      <c r="R15" s="44">
        <v>319.32246714266074</v>
      </c>
    </row>
    <row r="16" spans="1:20" x14ac:dyDescent="0.3">
      <c r="B16" t="s">
        <v>145</v>
      </c>
      <c r="C16" s="44">
        <v>311.01841383504569</v>
      </c>
      <c r="D16" s="44">
        <v>354.99016847032254</v>
      </c>
      <c r="E16" s="44">
        <v>418.93083760003054</v>
      </c>
      <c r="F16" s="44">
        <v>437.13349374957164</v>
      </c>
      <c r="G16" s="44">
        <v>243.23784019077939</v>
      </c>
      <c r="H16" s="44">
        <v>236.35256032841522</v>
      </c>
      <c r="I16" s="44">
        <v>238.51583119611723</v>
      </c>
      <c r="J16" s="44">
        <v>133.96742104866615</v>
      </c>
      <c r="K16" s="44">
        <v>155.86732032854786</v>
      </c>
      <c r="L16" s="44">
        <v>184.50374266911911</v>
      </c>
      <c r="M16" s="44">
        <v>180.90904909060512</v>
      </c>
      <c r="N16" s="44">
        <v>189.92765523290194</v>
      </c>
      <c r="O16" s="44">
        <v>186.20631401792133</v>
      </c>
      <c r="P16" s="44">
        <v>248.52645244008261</v>
      </c>
      <c r="Q16" s="44">
        <v>285.72465716746348</v>
      </c>
      <c r="R16" s="44">
        <v>261.04611688912502</v>
      </c>
    </row>
    <row r="18" spans="1:22" x14ac:dyDescent="0.3">
      <c r="A18" s="1" t="s">
        <v>158</v>
      </c>
    </row>
    <row r="19" spans="1:22" x14ac:dyDescent="0.3">
      <c r="B19" t="s">
        <v>141</v>
      </c>
      <c r="C19" s="40">
        <v>544276.37784444902</v>
      </c>
      <c r="D19" s="40">
        <v>99620.766330397877</v>
      </c>
      <c r="E19" s="40">
        <v>57365.890723965065</v>
      </c>
      <c r="F19" s="40">
        <v>876438.87681687123</v>
      </c>
      <c r="G19" s="40">
        <v>372178.70567255386</v>
      </c>
      <c r="H19" s="40">
        <v>63242.3966030054</v>
      </c>
      <c r="I19" s="40">
        <v>456408.62327213184</v>
      </c>
      <c r="J19" s="40">
        <v>121447.78816683336</v>
      </c>
      <c r="K19" s="40">
        <v>26864.026875612908</v>
      </c>
      <c r="L19" s="40">
        <v>839.50083986290338</v>
      </c>
      <c r="M19" s="40">
        <v>10633.67730493011</v>
      </c>
      <c r="N19" s="40">
        <v>13711.847051094092</v>
      </c>
      <c r="O19" s="40">
        <v>46732.213419034953</v>
      </c>
      <c r="P19" s="40">
        <v>23506.023516161295</v>
      </c>
      <c r="Q19" s="40">
        <v>20148.020156709681</v>
      </c>
      <c r="R19" s="40">
        <v>2733414.7345936135</v>
      </c>
    </row>
    <row r="20" spans="1:22" x14ac:dyDescent="0.3">
      <c r="B20" t="s">
        <v>142</v>
      </c>
      <c r="C20" s="40">
        <v>456441.70208957425</v>
      </c>
      <c r="D20" s="40">
        <v>93212.732310782609</v>
      </c>
      <c r="E20" s="40">
        <v>36383.034224531271</v>
      </c>
      <c r="F20" s="40">
        <v>748708.72081886674</v>
      </c>
      <c r="G20" s="40">
        <v>291966.332496032</v>
      </c>
      <c r="H20" s="40">
        <v>60137.246652117814</v>
      </c>
      <c r="I20" s="40">
        <v>402017.49386940757</v>
      </c>
      <c r="J20" s="40">
        <v>106142.24034098795</v>
      </c>
      <c r="K20" s="40">
        <v>31572.054492361854</v>
      </c>
      <c r="L20" s="40">
        <v>300.68623326058912</v>
      </c>
      <c r="M20" s="40">
        <v>6013.724665211781</v>
      </c>
      <c r="N20" s="40">
        <v>13230.194263465923</v>
      </c>
      <c r="O20" s="40">
        <v>43298.817589524828</v>
      </c>
      <c r="P20" s="40">
        <v>15334.997896290042</v>
      </c>
      <c r="Q20" s="40">
        <v>18642.546462156522</v>
      </c>
      <c r="R20" s="40">
        <v>2323402.5244045719</v>
      </c>
    </row>
    <row r="21" spans="1:22" x14ac:dyDescent="0.3">
      <c r="B21" t="s">
        <v>143</v>
      </c>
      <c r="C21" s="47">
        <v>0.83862118708378453</v>
      </c>
      <c r="D21" s="47">
        <v>0.9356757204781716</v>
      </c>
      <c r="E21" s="47">
        <v>0.6342276527980758</v>
      </c>
      <c r="F21" s="47">
        <v>0.85426233434337573</v>
      </c>
      <c r="G21" s="47">
        <v>0.78447887545964701</v>
      </c>
      <c r="H21" s="47">
        <v>0.95090081784250369</v>
      </c>
      <c r="I21" s="47">
        <v>0.88082799791822997</v>
      </c>
      <c r="J21" s="47">
        <v>0.87397425628847092</v>
      </c>
      <c r="K21" s="47">
        <v>1.1752539795522197</v>
      </c>
      <c r="L21" s="47">
        <v>0.35817264138734317</v>
      </c>
      <c r="M21" s="47">
        <v>0.5655357495589628</v>
      </c>
      <c r="N21" s="47">
        <v>0.96487323802304692</v>
      </c>
      <c r="O21" s="47">
        <v>0.92653042562474397</v>
      </c>
      <c r="P21" s="47">
        <v>0.6523858825269464</v>
      </c>
      <c r="Q21" s="47">
        <v>0.9252793235839698</v>
      </c>
      <c r="R21" s="47">
        <v>0.85000000000000009</v>
      </c>
    </row>
    <row r="22" spans="1:22" x14ac:dyDescent="0.3">
      <c r="B22" t="s">
        <v>57</v>
      </c>
      <c r="C22" s="43">
        <v>2191676.3353156154</v>
      </c>
      <c r="D22" s="43">
        <v>286438.14896398387</v>
      </c>
      <c r="E22" s="43">
        <v>169195.31955055124</v>
      </c>
      <c r="F22" s="43">
        <v>3044309.7980998685</v>
      </c>
      <c r="G22" s="43">
        <v>1600783.0874654434</v>
      </c>
      <c r="H22" s="43">
        <v>266708.7446315033</v>
      </c>
      <c r="I22" s="43">
        <v>1792746.814949811</v>
      </c>
      <c r="J22" s="43">
        <v>694243.48937178426</v>
      </c>
      <c r="K22" s="43">
        <v>124816.21934057059</v>
      </c>
      <c r="L22" s="43">
        <v>5306.1967642368181</v>
      </c>
      <c r="M22" s="43">
        <v>50336.51203164654</v>
      </c>
      <c r="N22" s="43">
        <v>81088.334188018998</v>
      </c>
      <c r="O22" s="43">
        <v>228552.3660814004</v>
      </c>
      <c r="P22" s="43">
        <v>124357.95689275012</v>
      </c>
      <c r="Q22" s="43">
        <v>98357.592747989736</v>
      </c>
      <c r="R22" s="43">
        <v>10758916.916395172</v>
      </c>
    </row>
    <row r="23" spans="1:22" x14ac:dyDescent="0.3">
      <c r="B23" t="s">
        <v>179</v>
      </c>
      <c r="C23" s="44">
        <v>248.33793616066478</v>
      </c>
      <c r="D23" s="44">
        <v>347.79154484385384</v>
      </c>
      <c r="E23" s="44">
        <v>339.05128626696796</v>
      </c>
      <c r="F23" s="44">
        <v>287.89411556074481</v>
      </c>
      <c r="G23" s="44">
        <v>232.4978996759848</v>
      </c>
      <c r="H23" s="44">
        <v>237.12157128700042</v>
      </c>
      <c r="I23" s="44">
        <v>254.58621343857152</v>
      </c>
      <c r="J23" s="44">
        <v>174.93543695559976</v>
      </c>
      <c r="K23" s="44">
        <v>215.22865391646224</v>
      </c>
      <c r="L23" s="44">
        <v>158.21140397978579</v>
      </c>
      <c r="M23" s="44">
        <v>211.25177084667135</v>
      </c>
      <c r="N23" s="44">
        <v>169.09765366865867</v>
      </c>
      <c r="O23" s="44">
        <v>204.47048621842305</v>
      </c>
      <c r="P23" s="44">
        <v>189.01905518143536</v>
      </c>
      <c r="Q23" s="44">
        <v>204.84458386789333</v>
      </c>
      <c r="R23" s="44">
        <v>254.06039993005703</v>
      </c>
    </row>
    <row r="24" spans="1:22" x14ac:dyDescent="0.3">
      <c r="B24" t="s">
        <v>145</v>
      </c>
      <c r="C24" s="44">
        <v>208.26145482099378</v>
      </c>
      <c r="D24" s="44">
        <v>325.42010429798921</v>
      </c>
      <c r="E24" s="44">
        <v>215.03570146726753</v>
      </c>
      <c r="F24" s="44">
        <v>245.93709920264342</v>
      </c>
      <c r="G24" s="44">
        <v>182.38969088454638</v>
      </c>
      <c r="H24" s="44">
        <v>225.47909606490825</v>
      </c>
      <c r="I24" s="44">
        <v>224.24666468068014</v>
      </c>
      <c r="J24" s="44">
        <v>152.88906841176899</v>
      </c>
      <c r="K24" s="44">
        <v>252.94833202898971</v>
      </c>
      <c r="L24" s="44">
        <v>56.666996461039901</v>
      </c>
      <c r="M24" s="44">
        <v>119.47042857143052</v>
      </c>
      <c r="N24" s="44">
        <v>163.15780063737844</v>
      </c>
      <c r="O24" s="44">
        <v>189.44812662365385</v>
      </c>
      <c r="P24" s="44">
        <v>123.31336312895029</v>
      </c>
      <c r="Q24" s="44">
        <v>189.53845800112413</v>
      </c>
      <c r="R24" s="44">
        <v>215.95133994054851</v>
      </c>
    </row>
    <row r="26" spans="1:22" x14ac:dyDescent="0.3">
      <c r="A26" s="1" t="s">
        <v>139</v>
      </c>
    </row>
    <row r="27" spans="1:22" x14ac:dyDescent="0.3">
      <c r="B27" t="s">
        <v>141</v>
      </c>
      <c r="C27" s="40">
        <v>899095.02009163739</v>
      </c>
      <c r="D27" s="40">
        <v>171629.41523715761</v>
      </c>
      <c r="E27" s="40">
        <v>89394.974307097946</v>
      </c>
      <c r="F27" s="40">
        <v>1210359.1099176183</v>
      </c>
      <c r="G27" s="40">
        <v>404207.78925568674</v>
      </c>
      <c r="H27" s="40">
        <v>219980.46520131524</v>
      </c>
      <c r="I27" s="40">
        <v>667209.96770580066</v>
      </c>
      <c r="J27" s="40">
        <v>177782.63021376211</v>
      </c>
      <c r="K27" s="40">
        <v>38221.857933461448</v>
      </c>
      <c r="L27" s="40">
        <v>34004.36752878064</v>
      </c>
      <c r="M27" s="40">
        <v>63334.013413347333</v>
      </c>
      <c r="N27" s="40">
        <v>105937.43524082424</v>
      </c>
      <c r="O27" s="40">
        <v>153041.5121204973</v>
      </c>
      <c r="P27" s="40">
        <v>52582.071024253557</v>
      </c>
      <c r="Q27" s="40">
        <v>29915.754866459425</v>
      </c>
      <c r="R27" s="40">
        <v>4316696.3840577006</v>
      </c>
    </row>
    <row r="28" spans="1:22" x14ac:dyDescent="0.3">
      <c r="B28" t="s">
        <v>142</v>
      </c>
      <c r="C28" s="40">
        <v>770647.43138644821</v>
      </c>
      <c r="D28" s="40">
        <v>154105.31550785122</v>
      </c>
      <c r="E28" s="40">
        <v>64637.192827971099</v>
      </c>
      <c r="F28" s="40">
        <v>974011.27864802058</v>
      </c>
      <c r="G28" s="40">
        <v>318028.35810437734</v>
      </c>
      <c r="H28" s="40">
        <v>201164.46933652871</v>
      </c>
      <c r="I28" s="40">
        <v>594194.48643935611</v>
      </c>
      <c r="J28" s="40">
        <v>146818.48591662978</v>
      </c>
      <c r="K28" s="40">
        <v>39122.734808798363</v>
      </c>
      <c r="L28" s="40">
        <v>24901.289844876304</v>
      </c>
      <c r="M28" s="40">
        <v>48882.103235948089</v>
      </c>
      <c r="N28" s="40">
        <v>91903.411754078566</v>
      </c>
      <c r="O28" s="40">
        <v>119049.19108667818</v>
      </c>
      <c r="P28" s="40">
        <v>41397.023504635406</v>
      </c>
      <c r="Q28" s="40">
        <v>28872.500439264048</v>
      </c>
      <c r="R28" s="40">
        <v>3617735.2728414619</v>
      </c>
      <c r="T28" s="48"/>
      <c r="U28" s="39"/>
      <c r="V28" s="39"/>
    </row>
    <row r="29" spans="1:22" x14ac:dyDescent="0.3">
      <c r="B29" t="s">
        <v>143</v>
      </c>
      <c r="C29" s="47">
        <v>0.8571368033023945</v>
      </c>
      <c r="D29" s="47">
        <v>0.8978957091644717</v>
      </c>
      <c r="E29" s="47">
        <v>0.72305175239408193</v>
      </c>
      <c r="F29" s="47">
        <v>0.80472916729177635</v>
      </c>
      <c r="G29" s="47">
        <v>0.78679423444560215</v>
      </c>
      <c r="H29" s="47">
        <v>0.91446515104162973</v>
      </c>
      <c r="I29" s="47">
        <v>0.89056596154055068</v>
      </c>
      <c r="J29" s="47">
        <v>0.82583144225112604</v>
      </c>
      <c r="K29" s="47">
        <v>1.0235696777719494</v>
      </c>
      <c r="L29" s="47">
        <v>0.73229680933781027</v>
      </c>
      <c r="M29" s="47">
        <v>0.77181439484847847</v>
      </c>
      <c r="N29" s="47">
        <v>0.86752536103179612</v>
      </c>
      <c r="O29" s="47">
        <v>0.77788823069746438</v>
      </c>
      <c r="P29" s="47">
        <v>0.78728400571253587</v>
      </c>
      <c r="Q29" s="47">
        <v>0.96512692285879642</v>
      </c>
      <c r="R29" s="47">
        <v>0.83807962176871609</v>
      </c>
      <c r="T29" s="48"/>
      <c r="U29" s="39"/>
      <c r="V29" s="39"/>
    </row>
    <row r="30" spans="1:22" x14ac:dyDescent="0.3">
      <c r="B30" t="s">
        <v>57</v>
      </c>
      <c r="C30" s="43">
        <v>3201924.331318575</v>
      </c>
      <c r="D30" s="43">
        <v>457971.30285232677</v>
      </c>
      <c r="E30" s="43">
        <v>236638.8115725331</v>
      </c>
      <c r="F30" s="43">
        <v>3559718.8460238576</v>
      </c>
      <c r="G30" s="43">
        <v>1707929.3505135945</v>
      </c>
      <c r="H30" s="43">
        <v>863390.33965400513</v>
      </c>
      <c r="I30" s="43">
        <v>2598466.8864696464</v>
      </c>
      <c r="J30" s="43">
        <v>997871.38081910438</v>
      </c>
      <c r="K30" s="43">
        <v>173259.21752980401</v>
      </c>
      <c r="L30" s="43">
        <v>138640.09696448021</v>
      </c>
      <c r="M30" s="43">
        <v>287297.45337884489</v>
      </c>
      <c r="N30" s="43">
        <v>495315.62191048521</v>
      </c>
      <c r="O30" s="43">
        <v>635361.20012481965</v>
      </c>
      <c r="P30" s="43">
        <v>229224.16068097128</v>
      </c>
      <c r="Q30" s="43">
        <v>134161.13199630787</v>
      </c>
      <c r="R30" s="43">
        <v>15717170.131809354</v>
      </c>
      <c r="T30" s="48"/>
      <c r="U30" s="39"/>
      <c r="V30" s="39"/>
    </row>
    <row r="31" spans="1:22" x14ac:dyDescent="0.3">
      <c r="B31" t="s">
        <v>179</v>
      </c>
      <c r="C31" s="44">
        <v>280.79833470686168</v>
      </c>
      <c r="D31" s="44">
        <v>374.76019603896373</v>
      </c>
      <c r="E31" s="44">
        <v>377.76970613164667</v>
      </c>
      <c r="F31" s="44">
        <v>340.01536701966444</v>
      </c>
      <c r="G31" s="44">
        <v>236.66540371481801</v>
      </c>
      <c r="H31" s="44">
        <v>254.78680394949771</v>
      </c>
      <c r="I31" s="44">
        <v>256.77062547150325</v>
      </c>
      <c r="J31" s="44">
        <v>178.16186898538862</v>
      </c>
      <c r="K31" s="44">
        <v>220.60504761824018</v>
      </c>
      <c r="L31" s="44">
        <v>245.27080024686225</v>
      </c>
      <c r="M31" s="44">
        <v>220.44752805320525</v>
      </c>
      <c r="N31" s="44">
        <v>213.8786473808604</v>
      </c>
      <c r="O31" s="44">
        <v>240.87324200853243</v>
      </c>
      <c r="P31" s="44">
        <v>229.39148677890037</v>
      </c>
      <c r="Q31" s="44">
        <v>222.983769004593</v>
      </c>
      <c r="R31" s="44">
        <v>274.64844802572384</v>
      </c>
      <c r="T31" s="48"/>
      <c r="U31" s="39"/>
      <c r="V31" s="39"/>
    </row>
    <row r="32" spans="1:22" x14ac:dyDescent="0.3">
      <c r="B32" t="s">
        <v>145</v>
      </c>
      <c r="C32" s="44">
        <v>240.68258698327523</v>
      </c>
      <c r="D32" s="44">
        <v>336.49557198902181</v>
      </c>
      <c r="E32" s="44">
        <v>273.14704801988449</v>
      </c>
      <c r="F32" s="44">
        <v>273.62028316814229</v>
      </c>
      <c r="G32" s="44">
        <v>186.20697513555962</v>
      </c>
      <c r="H32" s="44">
        <v>232.99365315709153</v>
      </c>
      <c r="I32" s="44">
        <v>228.6711789683979</v>
      </c>
      <c r="J32" s="44">
        <v>147.13167321835965</v>
      </c>
      <c r="K32" s="44">
        <v>225.80463750546767</v>
      </c>
      <c r="L32" s="44">
        <v>179.61102444450867</v>
      </c>
      <c r="M32" s="44">
        <v>170.14457546022757</v>
      </c>
      <c r="N32" s="44">
        <v>185.54515078607315</v>
      </c>
      <c r="O32" s="44">
        <v>187.37246004837942</v>
      </c>
      <c r="P32" s="44">
        <v>180.5962485876469</v>
      </c>
      <c r="Q32" s="44">
        <v>215.20763882685949</v>
      </c>
      <c r="R32" s="44">
        <v>230.1772674407635</v>
      </c>
      <c r="T32" s="48"/>
      <c r="U32" s="39"/>
      <c r="V32" s="39"/>
    </row>
    <row r="33" spans="1:22" x14ac:dyDescent="0.3">
      <c r="T33" s="48"/>
      <c r="U33" s="39"/>
      <c r="V33" s="39"/>
    </row>
    <row r="34" spans="1:22" x14ac:dyDescent="0.3">
      <c r="A34" s="1" t="s">
        <v>180</v>
      </c>
    </row>
    <row r="35" spans="1:22" x14ac:dyDescent="0.3">
      <c r="B35" t="s">
        <v>141</v>
      </c>
      <c r="C35" s="40">
        <v>271134.52591720101</v>
      </c>
      <c r="D35" s="40">
        <v>54982.990800104955</v>
      </c>
      <c r="E35" s="40">
        <v>24517.188010966918</v>
      </c>
      <c r="F35" s="40">
        <v>255123.30109371242</v>
      </c>
      <c r="G35" s="40">
        <v>24517.188010966918</v>
      </c>
      <c r="H35" s="40">
        <v>119639.42993106759</v>
      </c>
      <c r="I35" s="40">
        <v>161112.94978635403</v>
      </c>
      <c r="J35" s="40">
        <v>43030.166713125611</v>
      </c>
      <c r="K35" s="40">
        <v>8728.3413100267699</v>
      </c>
      <c r="L35" s="40">
        <v>25351.105970523615</v>
      </c>
      <c r="M35" s="40">
        <v>40194.845650632837</v>
      </c>
      <c r="N35" s="40">
        <v>70438.270317222428</v>
      </c>
      <c r="O35" s="40">
        <v>81223.60926082237</v>
      </c>
      <c r="P35" s="40">
        <v>22237.812254845277</v>
      </c>
      <c r="Q35" s="40">
        <v>7560.8561666473943</v>
      </c>
      <c r="R35" s="40">
        <v>1209792.5811942201</v>
      </c>
    </row>
    <row r="36" spans="1:22" x14ac:dyDescent="0.3">
      <c r="B36" t="s">
        <v>142</v>
      </c>
      <c r="C36" s="40">
        <v>249247.17887913305</v>
      </c>
      <c r="D36" s="40">
        <v>46450.335690166015</v>
      </c>
      <c r="E36" s="40">
        <v>21471.183815115804</v>
      </c>
      <c r="F36" s="40">
        <v>161789.90621249235</v>
      </c>
      <c r="G36" s="40">
        <v>19838.164201008403</v>
      </c>
      <c r="H36" s="40">
        <v>107416.40128350892</v>
      </c>
      <c r="I36" s="40">
        <v>146427.42539829679</v>
      </c>
      <c r="J36" s="40">
        <v>31087.854875970483</v>
      </c>
      <c r="K36" s="40">
        <v>5685.3275454109453</v>
      </c>
      <c r="L36" s="40">
        <v>18809.966666200045</v>
      </c>
      <c r="M36" s="40">
        <v>32599.910074218078</v>
      </c>
      <c r="N36" s="40">
        <v>59877.385850604645</v>
      </c>
      <c r="O36" s="40">
        <v>57700.026365128106</v>
      </c>
      <c r="P36" s="40">
        <v>19838.164201008403</v>
      </c>
      <c r="Q36" s="40">
        <v>7741.7226150276701</v>
      </c>
      <c r="R36" s="40">
        <v>985980.95367328974</v>
      </c>
    </row>
    <row r="37" spans="1:22" x14ac:dyDescent="0.3">
      <c r="B37" t="s">
        <v>143</v>
      </c>
      <c r="C37" s="47">
        <v>0.91927495414305183</v>
      </c>
      <c r="D37" s="47">
        <v>0.84481282327911034</v>
      </c>
      <c r="E37" s="47">
        <v>0.87576045856121065</v>
      </c>
      <c r="F37" s="47">
        <v>0.63416358097790271</v>
      </c>
      <c r="G37" s="47">
        <v>0.80915332509317484</v>
      </c>
      <c r="H37" s="47">
        <v>0.89783444592973083</v>
      </c>
      <c r="I37" s="47">
        <v>0.90884950956747312</v>
      </c>
      <c r="J37" s="47">
        <v>0.72246652175966741</v>
      </c>
      <c r="K37" s="47">
        <v>0.65136402707807362</v>
      </c>
      <c r="L37" s="47">
        <v>0.74197814833289244</v>
      </c>
      <c r="M37" s="47">
        <v>0.81104702721267496</v>
      </c>
      <c r="N37" s="47">
        <v>0.85006894094564944</v>
      </c>
      <c r="O37" s="47">
        <v>0.71038491012931759</v>
      </c>
      <c r="P37" s="47">
        <v>0.89209154091522525</v>
      </c>
      <c r="Q37" s="47">
        <v>1.0239214242929415</v>
      </c>
      <c r="R37" s="47">
        <v>0.81500000000000028</v>
      </c>
    </row>
    <row r="38" spans="1:22" x14ac:dyDescent="0.3">
      <c r="B38" t="s">
        <v>57</v>
      </c>
      <c r="C38" s="43">
        <v>592888.97925273329</v>
      </c>
      <c r="D38" s="43">
        <v>100669.4499858457</v>
      </c>
      <c r="E38" s="43">
        <v>39581.035055952685</v>
      </c>
      <c r="F38" s="43">
        <v>302479.26077243011</v>
      </c>
      <c r="G38" s="43">
        <v>62881.309751178276</v>
      </c>
      <c r="H38" s="43">
        <v>350176.14940380398</v>
      </c>
      <c r="I38" s="43">
        <v>472855.77466490807</v>
      </c>
      <c r="J38" s="43">
        <v>178190.69022710834</v>
      </c>
      <c r="K38" s="43">
        <v>28428.787788669448</v>
      </c>
      <c r="L38" s="43">
        <v>78249.680408050219</v>
      </c>
      <c r="M38" s="43">
        <v>139065.85002308321</v>
      </c>
      <c r="N38" s="43">
        <v>243097.89754652412</v>
      </c>
      <c r="O38" s="43">
        <v>238744.42516925829</v>
      </c>
      <c r="P38" s="43">
        <v>61542.15712132636</v>
      </c>
      <c r="Q38" s="43">
        <v>21016.847775093476</v>
      </c>
      <c r="R38" s="43">
        <v>2909868.294945966</v>
      </c>
    </row>
    <row r="39" spans="1:22" x14ac:dyDescent="0.3">
      <c r="B39" t="s">
        <v>179</v>
      </c>
      <c r="C39" s="44">
        <v>457.31078735673941</v>
      </c>
      <c r="D39" s="44">
        <v>546.17354925288316</v>
      </c>
      <c r="E39" s="44">
        <v>619.41755631980936</v>
      </c>
      <c r="F39" s="44">
        <v>843.44063934239159</v>
      </c>
      <c r="G39" s="44">
        <v>389.89626819132076</v>
      </c>
      <c r="H39" s="44">
        <v>341.65499316489985</v>
      </c>
      <c r="I39" s="44">
        <v>340.7232361718066</v>
      </c>
      <c r="J39" s="44">
        <v>241.48380961026987</v>
      </c>
      <c r="K39" s="44">
        <v>307.02474459728916</v>
      </c>
      <c r="L39" s="44">
        <v>323.97711835147032</v>
      </c>
      <c r="M39" s="44">
        <v>289.03462384159008</v>
      </c>
      <c r="N39" s="44">
        <v>289.75269234379925</v>
      </c>
      <c r="O39" s="44">
        <v>340.21154296373095</v>
      </c>
      <c r="P39" s="44">
        <v>361.34274934505265</v>
      </c>
      <c r="Q39" s="44">
        <v>359.75214968286394</v>
      </c>
      <c r="R39" s="44">
        <v>415.75509905223561</v>
      </c>
    </row>
    <row r="40" spans="1:22" x14ac:dyDescent="0.3">
      <c r="B40" t="s">
        <v>145</v>
      </c>
      <c r="C40" s="44">
        <v>420.39435307648955</v>
      </c>
      <c r="D40" s="44">
        <v>461.41441814470045</v>
      </c>
      <c r="E40" s="44">
        <v>542.46140316350068</v>
      </c>
      <c r="F40" s="44">
        <v>534.87933618766272</v>
      </c>
      <c r="G40" s="44">
        <v>315.48586184842748</v>
      </c>
      <c r="H40" s="44">
        <v>306.7496214873338</v>
      </c>
      <c r="I40" s="44">
        <v>309.66614609298875</v>
      </c>
      <c r="J40" s="44">
        <v>174.46396799040545</v>
      </c>
      <c r="K40" s="44">
        <v>199.9848740535073</v>
      </c>
      <c r="L40" s="44">
        <v>240.38394237665028</v>
      </c>
      <c r="M40" s="44">
        <v>234.42067242825539</v>
      </c>
      <c r="N40" s="44">
        <v>246.309764316844</v>
      </c>
      <c r="O40" s="44">
        <v>241.68114637324646</v>
      </c>
      <c r="P40" s="44">
        <v>322.35081006177199</v>
      </c>
      <c r="Q40" s="44">
        <v>368.35793349572555</v>
      </c>
      <c r="R40" s="44">
        <v>338.8404057275722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N89"/>
  <sheetViews>
    <sheetView topLeftCell="A49" zoomScaleNormal="100" workbookViewId="0">
      <selection activeCell="N83" sqref="N83"/>
    </sheetView>
  </sheetViews>
  <sheetFormatPr defaultColWidth="8.6640625" defaultRowHeight="13.2" x14ac:dyDescent="0.25"/>
  <cols>
    <col min="1" max="1" width="3.6640625" style="9" customWidth="1"/>
    <col min="2" max="2" width="2.44140625" style="9" customWidth="1"/>
    <col min="3" max="6" width="8.6640625" style="9"/>
    <col min="7" max="7" width="10.44140625" style="9" bestFit="1" customWidth="1"/>
    <col min="8" max="8" width="10.6640625" style="9" bestFit="1" customWidth="1"/>
    <col min="9" max="9" width="11.44140625" style="9" bestFit="1" customWidth="1"/>
    <col min="10" max="10" width="13.77734375" style="9" bestFit="1" customWidth="1"/>
    <col min="11" max="11" width="11.44140625" style="9" bestFit="1" customWidth="1"/>
    <col min="12" max="13" width="8.6640625" style="9"/>
    <col min="14" max="14" width="11.77734375" style="9" bestFit="1" customWidth="1"/>
    <col min="15" max="16384" width="8.6640625" style="9"/>
  </cols>
  <sheetData>
    <row r="1" spans="1:14" x14ac:dyDescent="0.25">
      <c r="N1" s="63" t="s">
        <v>251</v>
      </c>
    </row>
    <row r="2" spans="1:14" x14ac:dyDescent="0.25">
      <c r="A2" s="94"/>
      <c r="B2" s="94"/>
      <c r="C2" s="94"/>
      <c r="D2" s="95" t="s">
        <v>258</v>
      </c>
      <c r="E2" s="94"/>
      <c r="F2" s="94"/>
      <c r="G2" s="94"/>
      <c r="H2" s="94"/>
      <c r="I2" s="94"/>
      <c r="J2" s="94"/>
    </row>
    <row r="3" spans="1:14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4" ht="26.7" customHeight="1" x14ac:dyDescent="0.25">
      <c r="A4" s="96" t="s">
        <v>80</v>
      </c>
      <c r="B4" s="96"/>
      <c r="C4" s="94"/>
      <c r="D4" s="94"/>
      <c r="E4" s="94"/>
      <c r="F4" s="94"/>
      <c r="G4" s="94"/>
      <c r="H4" s="94"/>
      <c r="I4" s="169" t="s">
        <v>81</v>
      </c>
      <c r="J4" s="169"/>
    </row>
    <row r="5" spans="1:14" x14ac:dyDescent="0.25">
      <c r="A5" s="97">
        <v>1</v>
      </c>
      <c r="B5" s="97"/>
      <c r="C5" s="94" t="s">
        <v>82</v>
      </c>
      <c r="D5" s="94"/>
      <c r="E5" s="94"/>
      <c r="F5" s="94"/>
      <c r="G5" s="94"/>
      <c r="H5" s="94"/>
      <c r="I5" s="94"/>
      <c r="J5" s="98">
        <v>0</v>
      </c>
    </row>
    <row r="6" spans="1:14" x14ac:dyDescent="0.25">
      <c r="A6" s="97">
        <v>2</v>
      </c>
      <c r="B6" s="97"/>
      <c r="C6" s="94" t="s">
        <v>83</v>
      </c>
      <c r="D6" s="94"/>
      <c r="E6" s="94"/>
      <c r="F6" s="94"/>
      <c r="G6" s="94"/>
      <c r="H6" s="94"/>
      <c r="I6" s="94"/>
      <c r="J6" s="98">
        <v>0</v>
      </c>
    </row>
    <row r="7" spans="1:14" x14ac:dyDescent="0.25">
      <c r="A7" s="97">
        <v>3</v>
      </c>
      <c r="B7" s="97"/>
      <c r="C7" s="94" t="s">
        <v>84</v>
      </c>
      <c r="D7" s="94"/>
      <c r="E7" s="94"/>
      <c r="F7" s="94"/>
      <c r="G7" s="94"/>
      <c r="H7" s="94"/>
      <c r="I7" s="99"/>
      <c r="J7" s="100">
        <v>0</v>
      </c>
    </row>
    <row r="8" spans="1:14" ht="16.2" customHeight="1" x14ac:dyDescent="0.25">
      <c r="A8" s="101">
        <v>4</v>
      </c>
      <c r="B8" s="101"/>
      <c r="C8" s="95" t="s">
        <v>85</v>
      </c>
      <c r="D8" s="94"/>
      <c r="E8" s="94"/>
      <c r="F8" s="94"/>
      <c r="G8" s="94"/>
      <c r="H8" s="94"/>
      <c r="I8" s="94"/>
      <c r="J8" s="102">
        <v>0</v>
      </c>
    </row>
    <row r="9" spans="1:14" ht="16.2" customHeight="1" x14ac:dyDescent="0.25">
      <c r="A9" s="96" t="s">
        <v>86</v>
      </c>
      <c r="B9" s="103"/>
      <c r="C9" s="94"/>
      <c r="D9" s="94"/>
      <c r="E9" s="94"/>
      <c r="F9" s="94"/>
      <c r="G9" s="94"/>
      <c r="H9" s="94"/>
      <c r="I9" s="94"/>
      <c r="J9" s="98"/>
    </row>
    <row r="10" spans="1:14" x14ac:dyDescent="0.25">
      <c r="A10" s="97">
        <v>5</v>
      </c>
      <c r="B10" s="97"/>
      <c r="C10" s="94" t="s">
        <v>87</v>
      </c>
      <c r="D10" s="94"/>
      <c r="E10" s="94"/>
      <c r="F10" s="94"/>
      <c r="G10" s="94"/>
      <c r="H10" s="94"/>
      <c r="I10" s="94"/>
      <c r="J10" s="98">
        <v>814500</v>
      </c>
    </row>
    <row r="11" spans="1:14" x14ac:dyDescent="0.25">
      <c r="A11" s="97">
        <v>6</v>
      </c>
      <c r="B11" s="97"/>
      <c r="C11" s="94" t="s">
        <v>88</v>
      </c>
      <c r="D11" s="94"/>
      <c r="E11" s="94"/>
      <c r="F11" s="94"/>
      <c r="G11" s="94"/>
      <c r="H11" s="94"/>
      <c r="I11" s="94"/>
      <c r="J11" s="98">
        <v>365955</v>
      </c>
    </row>
    <row r="12" spans="1:14" x14ac:dyDescent="0.25">
      <c r="A12" s="97">
        <v>7</v>
      </c>
      <c r="B12" s="97"/>
      <c r="C12" s="94" t="s">
        <v>89</v>
      </c>
      <c r="D12" s="94"/>
      <c r="E12" s="94"/>
      <c r="F12" s="94"/>
      <c r="G12" s="94"/>
      <c r="H12" s="94"/>
      <c r="I12" s="94"/>
      <c r="J12" s="98">
        <v>456</v>
      </c>
    </row>
    <row r="13" spans="1:14" x14ac:dyDescent="0.25">
      <c r="A13" s="97">
        <v>8</v>
      </c>
      <c r="B13" s="97"/>
      <c r="C13" s="94" t="s">
        <v>90</v>
      </c>
      <c r="D13" s="94"/>
      <c r="E13" s="94"/>
      <c r="F13" s="94"/>
      <c r="G13" s="94"/>
      <c r="H13" s="94"/>
      <c r="I13" s="94"/>
      <c r="J13" s="98">
        <v>456</v>
      </c>
    </row>
    <row r="14" spans="1:14" x14ac:dyDescent="0.25">
      <c r="A14" s="97">
        <v>9</v>
      </c>
      <c r="B14" s="97"/>
      <c r="C14" s="94" t="s">
        <v>91</v>
      </c>
      <c r="D14" s="94"/>
      <c r="E14" s="94"/>
      <c r="F14" s="94"/>
      <c r="G14" s="94"/>
      <c r="H14" s="94"/>
      <c r="I14" s="94"/>
      <c r="J14" s="98">
        <v>0</v>
      </c>
    </row>
    <row r="15" spans="1:14" x14ac:dyDescent="0.25">
      <c r="A15" s="97">
        <v>10</v>
      </c>
      <c r="B15" s="97"/>
      <c r="C15" s="94" t="s">
        <v>92</v>
      </c>
      <c r="D15" s="94"/>
      <c r="E15" s="94"/>
      <c r="F15" s="94"/>
      <c r="G15" s="94"/>
      <c r="H15" s="94"/>
      <c r="I15" s="94"/>
      <c r="J15" s="98">
        <v>0</v>
      </c>
    </row>
    <row r="16" spans="1:14" x14ac:dyDescent="0.25">
      <c r="A16" s="97">
        <v>11</v>
      </c>
      <c r="B16" s="97"/>
      <c r="C16" s="94" t="s">
        <v>93</v>
      </c>
      <c r="D16" s="94"/>
      <c r="E16" s="94"/>
      <c r="F16" s="94"/>
      <c r="G16" s="94"/>
      <c r="H16" s="94"/>
      <c r="I16" s="94"/>
      <c r="J16" s="100">
        <v>17340</v>
      </c>
    </row>
    <row r="17" spans="1:11" ht="16.95" customHeight="1" thickBot="1" x14ac:dyDescent="0.3">
      <c r="A17" s="101">
        <v>12</v>
      </c>
      <c r="B17" s="101"/>
      <c r="C17" s="95" t="s">
        <v>94</v>
      </c>
      <c r="D17" s="94"/>
      <c r="E17" s="94"/>
      <c r="F17" s="94"/>
      <c r="G17" s="94"/>
      <c r="H17" s="94"/>
      <c r="I17" s="94"/>
      <c r="J17" s="104">
        <v>1198707</v>
      </c>
    </row>
    <row r="18" spans="1:11" ht="18.45" customHeight="1" thickTop="1" x14ac:dyDescent="0.25">
      <c r="A18" s="101">
        <v>13</v>
      </c>
      <c r="B18" s="101"/>
      <c r="C18" s="95" t="s">
        <v>95</v>
      </c>
      <c r="D18" s="94"/>
      <c r="E18" s="94"/>
      <c r="F18" s="94"/>
      <c r="G18" s="94"/>
      <c r="H18" s="94"/>
      <c r="I18" s="94"/>
      <c r="J18" s="102">
        <v>1198707</v>
      </c>
    </row>
    <row r="19" spans="1:11" x14ac:dyDescent="0.25">
      <c r="A19" s="11"/>
      <c r="B19" s="11"/>
      <c r="J19" s="12"/>
    </row>
    <row r="20" spans="1:11" x14ac:dyDescent="0.25">
      <c r="A20" s="11"/>
      <c r="B20" s="11"/>
      <c r="K20" s="12"/>
    </row>
    <row r="21" spans="1:11" x14ac:dyDescent="0.25">
      <c r="A21" s="13"/>
      <c r="B21" s="13"/>
      <c r="K21" s="12"/>
    </row>
    <row r="22" spans="1:11" x14ac:dyDescent="0.25">
      <c r="A22" s="105"/>
      <c r="B22" s="105"/>
      <c r="C22" s="94"/>
      <c r="D22" s="95" t="s">
        <v>259</v>
      </c>
      <c r="E22" s="94"/>
      <c r="F22" s="94"/>
      <c r="G22" s="94"/>
      <c r="H22" s="94"/>
      <c r="I22" s="94"/>
      <c r="J22" s="94"/>
      <c r="K22" s="12"/>
    </row>
    <row r="23" spans="1:11" x14ac:dyDescent="0.25">
      <c r="A23" s="105"/>
      <c r="B23" s="105"/>
      <c r="C23" s="94"/>
      <c r="D23" s="94"/>
      <c r="E23" s="94"/>
      <c r="F23" s="94"/>
      <c r="G23" s="94"/>
      <c r="H23" s="94"/>
      <c r="I23" s="94"/>
      <c r="J23" s="94"/>
      <c r="K23" s="12"/>
    </row>
    <row r="24" spans="1:11" ht="41.7" customHeight="1" x14ac:dyDescent="0.25">
      <c r="A24" s="105"/>
      <c r="B24" s="105"/>
      <c r="C24" s="94"/>
      <c r="D24" s="94"/>
      <c r="E24" s="94"/>
      <c r="F24" s="94"/>
      <c r="G24" s="94"/>
      <c r="H24" s="94"/>
      <c r="I24" s="94"/>
      <c r="J24" s="106" t="s">
        <v>67</v>
      </c>
      <c r="K24" s="64"/>
    </row>
    <row r="25" spans="1:11" x14ac:dyDescent="0.25">
      <c r="A25" s="105"/>
      <c r="B25" s="105"/>
      <c r="C25" s="94"/>
      <c r="D25" s="94"/>
      <c r="E25" s="94"/>
      <c r="F25" s="94"/>
      <c r="G25" s="94"/>
      <c r="H25" s="94"/>
      <c r="I25" s="94"/>
      <c r="J25" s="94"/>
    </row>
    <row r="26" spans="1:11" x14ac:dyDescent="0.25">
      <c r="A26" s="107" t="s">
        <v>96</v>
      </c>
      <c r="B26" s="105"/>
      <c r="C26" s="94"/>
      <c r="D26" s="94"/>
      <c r="E26" s="94"/>
      <c r="F26" s="94"/>
      <c r="G26" s="94"/>
      <c r="H26" s="94"/>
      <c r="I26" s="94"/>
      <c r="J26" s="94"/>
    </row>
    <row r="27" spans="1:11" ht="15.45" customHeight="1" x14ac:dyDescent="0.25">
      <c r="A27" s="108" t="s">
        <v>97</v>
      </c>
      <c r="B27" s="105"/>
      <c r="C27" s="94" t="s">
        <v>98</v>
      </c>
      <c r="D27" s="94"/>
      <c r="E27" s="94"/>
      <c r="F27" s="94"/>
      <c r="G27" s="94"/>
      <c r="H27" s="94"/>
      <c r="I27" s="94"/>
      <c r="J27" s="109">
        <v>428748</v>
      </c>
    </row>
    <row r="28" spans="1:11" x14ac:dyDescent="0.25">
      <c r="A28" s="108" t="s">
        <v>99</v>
      </c>
      <c r="B28" s="105"/>
      <c r="C28" s="94" t="s">
        <v>100</v>
      </c>
      <c r="D28" s="94"/>
      <c r="E28" s="94"/>
      <c r="F28" s="94"/>
      <c r="G28" s="94"/>
      <c r="H28" s="94"/>
      <c r="I28" s="94"/>
      <c r="J28" s="109">
        <v>432042</v>
      </c>
    </row>
    <row r="29" spans="1:11" x14ac:dyDescent="0.25">
      <c r="A29" s="108" t="s">
        <v>101</v>
      </c>
      <c r="B29" s="105"/>
      <c r="C29" s="94" t="s">
        <v>102</v>
      </c>
      <c r="D29" s="94"/>
      <c r="E29" s="94"/>
      <c r="F29" s="94"/>
      <c r="G29" s="94"/>
      <c r="H29" s="94"/>
      <c r="I29" s="94"/>
      <c r="J29" s="109">
        <v>439656</v>
      </c>
    </row>
    <row r="30" spans="1:11" x14ac:dyDescent="0.25">
      <c r="A30" s="108" t="s">
        <v>103</v>
      </c>
      <c r="B30" s="105"/>
      <c r="C30" s="94" t="s">
        <v>104</v>
      </c>
      <c r="D30" s="94"/>
      <c r="E30" s="94"/>
      <c r="F30" s="94"/>
      <c r="G30" s="94"/>
      <c r="H30" s="94"/>
      <c r="I30" s="94"/>
      <c r="J30" s="109">
        <v>439917</v>
      </c>
    </row>
    <row r="31" spans="1:11" x14ac:dyDescent="0.25">
      <c r="A31" s="108" t="s">
        <v>105</v>
      </c>
      <c r="B31" s="105"/>
      <c r="C31" s="94" t="s">
        <v>106</v>
      </c>
      <c r="D31" s="94"/>
      <c r="E31" s="94"/>
      <c r="F31" s="94"/>
      <c r="G31" s="94"/>
      <c r="H31" s="94"/>
      <c r="I31" s="94"/>
      <c r="J31" s="109">
        <v>443481</v>
      </c>
    </row>
    <row r="32" spans="1:11" x14ac:dyDescent="0.25">
      <c r="A32" s="108" t="s">
        <v>107</v>
      </c>
      <c r="B32" s="105"/>
      <c r="C32" s="94" t="s">
        <v>108</v>
      </c>
      <c r="D32" s="94"/>
      <c r="E32" s="94"/>
      <c r="F32" s="94"/>
      <c r="G32" s="94"/>
      <c r="H32" s="94"/>
      <c r="I32" s="94"/>
      <c r="J32" s="109">
        <v>5256033.2307692301</v>
      </c>
    </row>
    <row r="33" spans="1:10" x14ac:dyDescent="0.25">
      <c r="A33" s="105"/>
      <c r="B33" s="105"/>
      <c r="C33" s="94"/>
      <c r="D33" s="94"/>
      <c r="E33" s="94"/>
      <c r="F33" s="94"/>
      <c r="G33" s="94"/>
      <c r="H33" s="94"/>
      <c r="I33" s="94"/>
      <c r="J33" s="109"/>
    </row>
    <row r="34" spans="1:10" x14ac:dyDescent="0.25">
      <c r="A34" s="107" t="s">
        <v>109</v>
      </c>
      <c r="B34" s="105"/>
      <c r="C34" s="94"/>
      <c r="D34" s="94"/>
      <c r="E34" s="94"/>
      <c r="F34" s="94"/>
      <c r="G34" s="94"/>
      <c r="H34" s="94"/>
      <c r="I34" s="94"/>
      <c r="J34" s="109"/>
    </row>
    <row r="35" spans="1:10" ht="15.45" customHeight="1" x14ac:dyDescent="0.25">
      <c r="A35" s="108" t="s">
        <v>110</v>
      </c>
      <c r="B35" s="105"/>
      <c r="C35" s="94" t="s">
        <v>111</v>
      </c>
      <c r="D35" s="94"/>
      <c r="E35" s="94"/>
      <c r="F35" s="94"/>
      <c r="G35" s="94"/>
      <c r="H35" s="94"/>
      <c r="I35" s="94"/>
      <c r="J35" s="109">
        <v>2085105</v>
      </c>
    </row>
    <row r="36" spans="1:10" x14ac:dyDescent="0.25">
      <c r="A36" s="108" t="s">
        <v>112</v>
      </c>
      <c r="B36" s="105"/>
      <c r="C36" s="94" t="s">
        <v>113</v>
      </c>
      <c r="D36" s="94"/>
      <c r="E36" s="94"/>
      <c r="F36" s="94"/>
      <c r="G36" s="94"/>
      <c r="H36" s="94"/>
      <c r="I36" s="94"/>
      <c r="J36" s="109">
        <v>117600</v>
      </c>
    </row>
    <row r="37" spans="1:10" x14ac:dyDescent="0.25">
      <c r="A37" s="108" t="s">
        <v>114</v>
      </c>
      <c r="B37" s="105"/>
      <c r="C37" s="94" t="s">
        <v>67</v>
      </c>
      <c r="D37" s="94"/>
      <c r="E37" s="94"/>
      <c r="F37" s="94"/>
      <c r="G37" s="94"/>
      <c r="H37" s="94"/>
      <c r="I37" s="94"/>
      <c r="J37" s="109">
        <v>2202705</v>
      </c>
    </row>
    <row r="38" spans="1:10" x14ac:dyDescent="0.25">
      <c r="A38" s="108" t="s">
        <v>115</v>
      </c>
      <c r="B38" s="105"/>
      <c r="C38" s="94" t="s">
        <v>116</v>
      </c>
      <c r="D38" s="94"/>
      <c r="E38" s="94"/>
      <c r="F38" s="94"/>
      <c r="G38" s="94"/>
      <c r="H38" s="94"/>
      <c r="I38" s="94"/>
      <c r="J38" s="109">
        <v>65607</v>
      </c>
    </row>
    <row r="39" spans="1:10" x14ac:dyDescent="0.25">
      <c r="A39" s="108" t="s">
        <v>117</v>
      </c>
      <c r="B39" s="105"/>
      <c r="C39" s="94" t="s">
        <v>118</v>
      </c>
      <c r="D39" s="94"/>
      <c r="E39" s="94"/>
      <c r="F39" s="94"/>
      <c r="G39" s="94"/>
      <c r="H39" s="94"/>
      <c r="I39" s="94"/>
      <c r="J39" s="109">
        <v>17220</v>
      </c>
    </row>
    <row r="40" spans="1:10" x14ac:dyDescent="0.25">
      <c r="A40" s="105"/>
      <c r="B40" s="105"/>
      <c r="C40" s="94"/>
      <c r="D40" s="94"/>
      <c r="E40" s="94"/>
      <c r="F40" s="94"/>
      <c r="G40" s="94"/>
      <c r="H40" s="94"/>
      <c r="I40" s="94"/>
      <c r="J40" s="109"/>
    </row>
    <row r="41" spans="1:10" x14ac:dyDescent="0.25">
      <c r="A41" s="105"/>
      <c r="B41" s="105"/>
      <c r="C41" s="94"/>
      <c r="D41" s="94"/>
      <c r="E41" s="94"/>
      <c r="F41" s="94"/>
      <c r="G41" s="94"/>
      <c r="H41" s="94"/>
      <c r="I41" s="94"/>
      <c r="J41" s="109"/>
    </row>
    <row r="42" spans="1:10" x14ac:dyDescent="0.25">
      <c r="A42" s="105"/>
      <c r="B42" s="105"/>
      <c r="C42" s="94"/>
      <c r="D42" s="94"/>
      <c r="E42" s="94"/>
      <c r="F42" s="94"/>
      <c r="G42" s="94"/>
      <c r="H42" s="94"/>
      <c r="I42" s="94"/>
      <c r="J42" s="109"/>
    </row>
    <row r="43" spans="1:10" x14ac:dyDescent="0.25">
      <c r="A43" s="105"/>
      <c r="B43" s="105"/>
      <c r="C43" s="94"/>
      <c r="D43" s="94"/>
      <c r="E43" s="94"/>
      <c r="F43" s="94"/>
      <c r="G43" s="94"/>
      <c r="H43" s="94"/>
      <c r="I43" s="94"/>
      <c r="J43" s="109"/>
    </row>
    <row r="44" spans="1:10" x14ac:dyDescent="0.25">
      <c r="A44" s="107" t="s">
        <v>119</v>
      </c>
      <c r="B44" s="105"/>
      <c r="C44" s="94"/>
      <c r="D44" s="94"/>
      <c r="E44" s="94"/>
      <c r="F44" s="94"/>
      <c r="G44" s="94"/>
      <c r="H44" s="94"/>
      <c r="I44" s="94"/>
      <c r="J44" s="109"/>
    </row>
    <row r="45" spans="1:10" ht="16.95" customHeight="1" x14ac:dyDescent="0.25">
      <c r="A45" s="108" t="s">
        <v>120</v>
      </c>
      <c r="B45" s="105"/>
      <c r="C45" s="94" t="s">
        <v>181</v>
      </c>
      <c r="D45" s="94"/>
      <c r="E45" s="94"/>
      <c r="F45" s="94"/>
      <c r="G45" s="94"/>
      <c r="H45" s="94"/>
      <c r="I45" s="94"/>
      <c r="J45" s="98">
        <v>1460555.6998435198</v>
      </c>
    </row>
    <row r="46" spans="1:10" x14ac:dyDescent="0.25">
      <c r="A46" s="108" t="s">
        <v>121</v>
      </c>
      <c r="B46" s="105"/>
      <c r="C46" s="94" t="s">
        <v>122</v>
      </c>
      <c r="D46" s="94"/>
      <c r="E46" s="94"/>
      <c r="F46" s="94"/>
      <c r="G46" s="94"/>
      <c r="H46" s="94"/>
      <c r="I46" s="94"/>
      <c r="J46" s="98">
        <v>0</v>
      </c>
    </row>
    <row r="47" spans="1:10" x14ac:dyDescent="0.25">
      <c r="A47" s="108" t="s">
        <v>123</v>
      </c>
      <c r="B47" s="105"/>
      <c r="C47" s="94" t="s">
        <v>124</v>
      </c>
      <c r="D47" s="94"/>
      <c r="E47" s="94"/>
      <c r="F47" s="94"/>
      <c r="G47" s="94"/>
      <c r="H47" s="94"/>
      <c r="I47" s="94"/>
      <c r="J47" s="98">
        <v>0</v>
      </c>
    </row>
    <row r="48" spans="1:10" x14ac:dyDescent="0.25">
      <c r="A48" s="108" t="s">
        <v>125</v>
      </c>
      <c r="B48" s="105"/>
      <c r="C48" s="94" t="s">
        <v>126</v>
      </c>
      <c r="D48" s="94"/>
      <c r="E48" s="94"/>
      <c r="F48" s="94"/>
      <c r="G48" s="94"/>
      <c r="H48" s="94"/>
      <c r="I48" s="94"/>
      <c r="J48" s="98">
        <v>1460555.6998435198</v>
      </c>
    </row>
    <row r="49" spans="1:10" x14ac:dyDescent="0.25">
      <c r="A49" s="108" t="s">
        <v>127</v>
      </c>
      <c r="B49" s="105"/>
      <c r="C49" s="94" t="s">
        <v>128</v>
      </c>
      <c r="D49" s="94"/>
      <c r="E49" s="94"/>
      <c r="F49" s="94"/>
      <c r="G49" s="94"/>
      <c r="H49" s="94"/>
      <c r="I49" s="94"/>
      <c r="J49" s="98">
        <v>0</v>
      </c>
    </row>
    <row r="50" spans="1:10" x14ac:dyDescent="0.25">
      <c r="A50" s="108" t="s">
        <v>129</v>
      </c>
      <c r="B50" s="105"/>
      <c r="C50" s="94" t="s">
        <v>130</v>
      </c>
      <c r="D50" s="94"/>
      <c r="E50" s="94"/>
      <c r="F50" s="94"/>
      <c r="G50" s="94"/>
      <c r="H50" s="94"/>
      <c r="I50" s="94"/>
      <c r="J50" s="98">
        <v>0</v>
      </c>
    </row>
    <row r="51" spans="1:10" x14ac:dyDescent="0.25">
      <c r="A51" s="108"/>
      <c r="B51" s="105"/>
      <c r="C51" s="94"/>
      <c r="D51" s="94"/>
      <c r="E51" s="94"/>
      <c r="F51" s="94"/>
      <c r="G51" s="94"/>
      <c r="H51" s="94"/>
      <c r="I51" s="94"/>
      <c r="J51" s="110"/>
    </row>
    <row r="52" spans="1:10" x14ac:dyDescent="0.25">
      <c r="A52" s="111" t="s">
        <v>131</v>
      </c>
      <c r="B52" s="105"/>
      <c r="C52" s="94"/>
      <c r="D52" s="94"/>
      <c r="E52" s="94"/>
      <c r="F52" s="94"/>
      <c r="G52" s="94"/>
      <c r="H52" s="94"/>
      <c r="I52" s="94"/>
      <c r="J52" s="110"/>
    </row>
    <row r="53" spans="1:10" ht="16.95" customHeight="1" x14ac:dyDescent="0.25">
      <c r="A53" s="108" t="s">
        <v>132</v>
      </c>
      <c r="B53" s="105"/>
      <c r="C53" s="94" t="s">
        <v>133</v>
      </c>
      <c r="D53" s="94"/>
      <c r="E53" s="94"/>
      <c r="F53" s="94"/>
      <c r="G53" s="94"/>
      <c r="H53" s="94"/>
      <c r="I53" s="94"/>
      <c r="J53" s="98">
        <v>1198286.6161503736</v>
      </c>
    </row>
    <row r="54" spans="1:10" x14ac:dyDescent="0.25">
      <c r="A54" s="108" t="s">
        <v>134</v>
      </c>
      <c r="B54" s="105"/>
      <c r="C54" s="94" t="s">
        <v>135</v>
      </c>
      <c r="D54" s="94"/>
      <c r="E54" s="94"/>
      <c r="F54" s="94"/>
      <c r="G54" s="94"/>
      <c r="H54" s="94"/>
      <c r="I54" s="94"/>
      <c r="J54" s="98">
        <v>1198707.163307531</v>
      </c>
    </row>
    <row r="55" spans="1:10" x14ac:dyDescent="0.25">
      <c r="A55" s="108"/>
      <c r="B55" s="105"/>
      <c r="C55" s="94"/>
      <c r="D55" s="94"/>
      <c r="E55" s="94"/>
      <c r="F55" s="94"/>
      <c r="G55" s="94"/>
      <c r="H55" s="94"/>
      <c r="I55" s="94"/>
      <c r="J55" s="110"/>
    </row>
    <row r="56" spans="1:10" x14ac:dyDescent="0.25">
      <c r="A56" s="111" t="s">
        <v>136</v>
      </c>
      <c r="B56" s="105"/>
      <c r="C56" s="94"/>
      <c r="D56" s="94"/>
      <c r="E56" s="94"/>
      <c r="F56" s="94"/>
      <c r="G56" s="94"/>
      <c r="H56" s="94"/>
      <c r="I56" s="94"/>
      <c r="J56" s="94"/>
    </row>
    <row r="57" spans="1:10" ht="16.95" customHeight="1" x14ac:dyDescent="0.25">
      <c r="A57" s="108" t="s">
        <v>110</v>
      </c>
      <c r="B57" s="105"/>
      <c r="C57" s="94" t="s">
        <v>111</v>
      </c>
      <c r="D57" s="94"/>
      <c r="E57" s="94"/>
      <c r="F57" s="94"/>
      <c r="G57" s="94"/>
      <c r="H57" s="94"/>
      <c r="I57" s="94"/>
      <c r="J57" s="109">
        <v>4340</v>
      </c>
    </row>
    <row r="58" spans="1:10" x14ac:dyDescent="0.25">
      <c r="A58" s="108" t="s">
        <v>112</v>
      </c>
      <c r="B58" s="105"/>
      <c r="C58" s="94" t="s">
        <v>113</v>
      </c>
      <c r="D58" s="94"/>
      <c r="E58" s="94"/>
      <c r="F58" s="94"/>
      <c r="G58" s="94"/>
      <c r="H58" s="94"/>
      <c r="I58" s="94"/>
      <c r="J58" s="109">
        <v>245.21</v>
      </c>
    </row>
    <row r="59" spans="1:10" x14ac:dyDescent="0.25">
      <c r="A59" s="108" t="s">
        <v>114</v>
      </c>
      <c r="B59" s="105"/>
      <c r="C59" s="94" t="s">
        <v>67</v>
      </c>
      <c r="D59" s="94"/>
      <c r="E59" s="94"/>
      <c r="F59" s="94"/>
      <c r="G59" s="94"/>
      <c r="H59" s="94"/>
      <c r="I59" s="94"/>
      <c r="J59" s="109">
        <v>4585.21</v>
      </c>
    </row>
    <row r="60" spans="1:10" x14ac:dyDescent="0.25">
      <c r="A60" s="108" t="s">
        <v>115</v>
      </c>
      <c r="B60" s="105"/>
      <c r="C60" s="94" t="s">
        <v>116</v>
      </c>
      <c r="D60" s="94"/>
      <c r="E60" s="94"/>
      <c r="F60" s="94"/>
      <c r="G60" s="94"/>
      <c r="H60" s="94"/>
      <c r="I60" s="94"/>
      <c r="J60" s="109">
        <v>377.58000000000004</v>
      </c>
    </row>
    <row r="61" spans="1:10" x14ac:dyDescent="0.25">
      <c r="A61" s="108" t="s">
        <v>117</v>
      </c>
      <c r="B61" s="105"/>
      <c r="C61" s="94" t="s">
        <v>118</v>
      </c>
      <c r="D61" s="94"/>
      <c r="E61" s="94"/>
      <c r="F61" s="94"/>
      <c r="G61" s="94"/>
      <c r="H61" s="94"/>
      <c r="I61" s="94"/>
      <c r="J61" s="109">
        <v>99.363157894736858</v>
      </c>
    </row>
    <row r="62" spans="1:10" x14ac:dyDescent="0.25">
      <c r="A62" s="108"/>
      <c r="B62" s="105"/>
      <c r="C62" s="94"/>
      <c r="D62" s="94"/>
      <c r="E62" s="94"/>
      <c r="F62" s="94"/>
      <c r="G62" s="94"/>
      <c r="H62" s="94"/>
      <c r="I62" s="94"/>
      <c r="J62" s="94"/>
    </row>
    <row r="63" spans="1:10" x14ac:dyDescent="0.25">
      <c r="A63" s="107" t="s">
        <v>137</v>
      </c>
      <c r="B63" s="105"/>
      <c r="C63" s="94"/>
      <c r="D63" s="94"/>
      <c r="E63" s="94"/>
      <c r="F63" s="94"/>
      <c r="G63" s="94"/>
      <c r="H63" s="94"/>
      <c r="I63" s="94"/>
      <c r="J63" s="94"/>
    </row>
    <row r="64" spans="1:10" ht="16.5" customHeight="1" x14ac:dyDescent="0.25">
      <c r="A64" s="108" t="s">
        <v>120</v>
      </c>
      <c r="B64" s="105"/>
      <c r="C64" s="94" t="str">
        <f>C45</f>
        <v>Health Earned Premiums</v>
      </c>
      <c r="D64" s="94"/>
      <c r="E64" s="94"/>
      <c r="F64" s="94"/>
      <c r="G64" s="94"/>
      <c r="H64" s="94"/>
      <c r="I64" s="94"/>
      <c r="J64" s="112">
        <v>277.88174764446165</v>
      </c>
    </row>
    <row r="65" spans="1:10" x14ac:dyDescent="0.25">
      <c r="A65" s="108" t="s">
        <v>121</v>
      </c>
      <c r="B65" s="105"/>
      <c r="C65" s="94" t="s">
        <v>122</v>
      </c>
      <c r="D65" s="94"/>
      <c r="E65" s="94"/>
      <c r="F65" s="94"/>
      <c r="G65" s="94"/>
      <c r="H65" s="94"/>
      <c r="I65" s="94"/>
      <c r="J65" s="113">
        <v>0</v>
      </c>
    </row>
    <row r="66" spans="1:10" x14ac:dyDescent="0.25">
      <c r="A66" s="108" t="s">
        <v>123</v>
      </c>
      <c r="B66" s="105"/>
      <c r="C66" s="94" t="s">
        <v>124</v>
      </c>
      <c r="D66" s="94"/>
      <c r="E66" s="94"/>
      <c r="F66" s="94"/>
      <c r="G66" s="94"/>
      <c r="H66" s="94"/>
      <c r="I66" s="94"/>
      <c r="J66" s="112">
        <v>0</v>
      </c>
    </row>
    <row r="67" spans="1:10" x14ac:dyDescent="0.25">
      <c r="A67" s="108" t="s">
        <v>125</v>
      </c>
      <c r="B67" s="105"/>
      <c r="C67" s="94" t="s">
        <v>126</v>
      </c>
      <c r="D67" s="94"/>
      <c r="E67" s="94"/>
      <c r="F67" s="94"/>
      <c r="G67" s="94"/>
      <c r="H67" s="94"/>
      <c r="I67" s="94"/>
      <c r="J67" s="112">
        <v>277.88174764446165</v>
      </c>
    </row>
    <row r="68" spans="1:10" x14ac:dyDescent="0.25">
      <c r="A68" s="108" t="s">
        <v>127</v>
      </c>
      <c r="B68" s="105"/>
      <c r="C68" s="94" t="s">
        <v>128</v>
      </c>
      <c r="D68" s="94"/>
      <c r="E68" s="94"/>
      <c r="F68" s="94"/>
      <c r="G68" s="94"/>
      <c r="H68" s="94"/>
      <c r="I68" s="94"/>
      <c r="J68" s="112">
        <v>0</v>
      </c>
    </row>
    <row r="69" spans="1:10" x14ac:dyDescent="0.25">
      <c r="A69" s="108" t="s">
        <v>129</v>
      </c>
      <c r="B69" s="105"/>
      <c r="C69" s="94" t="s">
        <v>130</v>
      </c>
      <c r="D69" s="94"/>
      <c r="E69" s="94"/>
      <c r="F69" s="94"/>
      <c r="G69" s="94"/>
      <c r="H69" s="94"/>
      <c r="I69" s="94"/>
      <c r="J69" s="112">
        <v>0</v>
      </c>
    </row>
    <row r="70" spans="1:10" x14ac:dyDescent="0.25">
      <c r="A70" s="108"/>
      <c r="B70" s="105"/>
      <c r="C70" s="94"/>
      <c r="D70" s="94"/>
      <c r="E70" s="94"/>
      <c r="F70" s="94"/>
      <c r="G70" s="94"/>
      <c r="H70" s="94"/>
      <c r="I70" s="94"/>
      <c r="J70" s="114"/>
    </row>
    <row r="71" spans="1:10" x14ac:dyDescent="0.25">
      <c r="A71" s="111" t="s">
        <v>138</v>
      </c>
      <c r="B71" s="105"/>
      <c r="C71" s="94"/>
      <c r="D71" s="94"/>
      <c r="E71" s="94"/>
      <c r="F71" s="94"/>
      <c r="G71" s="94"/>
      <c r="H71" s="94"/>
      <c r="I71" s="94"/>
      <c r="J71" s="114"/>
    </row>
    <row r="72" spans="1:10" ht="15.45" customHeight="1" x14ac:dyDescent="0.25">
      <c r="A72" s="108" t="s">
        <v>132</v>
      </c>
      <c r="B72" s="105"/>
      <c r="C72" s="94" t="s">
        <v>133</v>
      </c>
      <c r="D72" s="94"/>
      <c r="E72" s="94"/>
      <c r="F72" s="94"/>
      <c r="G72" s="94"/>
      <c r="H72" s="94"/>
      <c r="I72" s="94"/>
      <c r="J72" s="112">
        <v>227.98307459996829</v>
      </c>
    </row>
    <row r="73" spans="1:10" x14ac:dyDescent="0.25">
      <c r="A73" s="108" t="s">
        <v>134</v>
      </c>
      <c r="B73" s="105"/>
      <c r="C73" s="94" t="s">
        <v>135</v>
      </c>
      <c r="D73" s="94"/>
      <c r="E73" s="94"/>
      <c r="F73" s="94"/>
      <c r="G73" s="94"/>
      <c r="H73" s="94"/>
      <c r="I73" s="94"/>
      <c r="J73" s="112">
        <v>228.06308687133205</v>
      </c>
    </row>
    <row r="74" spans="1:10" x14ac:dyDescent="0.25">
      <c r="A74" s="108"/>
      <c r="B74" s="105"/>
      <c r="C74" s="94"/>
      <c r="D74" s="94"/>
      <c r="E74" s="94"/>
      <c r="F74" s="94"/>
      <c r="G74" s="94"/>
      <c r="H74" s="94"/>
      <c r="I74" s="94"/>
      <c r="J74" s="94"/>
    </row>
    <row r="75" spans="1:10" x14ac:dyDescent="0.25">
      <c r="A75" s="108"/>
      <c r="B75" s="105"/>
      <c r="C75" s="94"/>
      <c r="D75" s="94"/>
      <c r="E75" s="94"/>
      <c r="F75" s="94"/>
      <c r="G75" s="94"/>
      <c r="H75" s="94"/>
      <c r="I75" s="94"/>
      <c r="J75" s="94"/>
    </row>
    <row r="76" spans="1:10" x14ac:dyDescent="0.25">
      <c r="A76" s="95"/>
      <c r="B76" s="94"/>
      <c r="C76" s="94"/>
      <c r="D76" s="94"/>
      <c r="E76" s="94"/>
      <c r="F76" s="94"/>
      <c r="G76" s="94"/>
      <c r="H76" s="94"/>
      <c r="I76" s="94"/>
      <c r="J76" s="94"/>
    </row>
    <row r="77" spans="1:10" x14ac:dyDescent="0.25">
      <c r="A77" s="95" t="s">
        <v>260</v>
      </c>
      <c r="B77" s="94"/>
      <c r="C77" s="94"/>
      <c r="D77" s="94"/>
      <c r="E77" s="94"/>
      <c r="F77" s="94"/>
      <c r="G77" s="94"/>
      <c r="H77" s="94"/>
      <c r="I77" s="94"/>
      <c r="J77" s="94"/>
    </row>
    <row r="78" spans="1:10" x14ac:dyDescent="0.25">
      <c r="A78" s="111" t="s">
        <v>139</v>
      </c>
      <c r="B78" s="94"/>
      <c r="C78" s="94"/>
      <c r="D78" s="94"/>
      <c r="E78" s="94"/>
      <c r="F78" s="94"/>
      <c r="G78" s="94"/>
      <c r="H78" s="94"/>
      <c r="I78" s="94"/>
      <c r="J78" s="101" t="s">
        <v>140</v>
      </c>
    </row>
    <row r="79" spans="1:10" x14ac:dyDescent="0.25">
      <c r="A79" s="108"/>
      <c r="B79" s="94"/>
      <c r="C79" s="94" t="s">
        <v>141</v>
      </c>
      <c r="D79" s="94"/>
      <c r="E79" s="94"/>
      <c r="F79" s="94"/>
      <c r="G79" s="94"/>
      <c r="H79" s="94"/>
      <c r="I79" s="94"/>
      <c r="J79" s="98">
        <v>1460555.6998435198</v>
      </c>
    </row>
    <row r="80" spans="1:10" x14ac:dyDescent="0.25">
      <c r="A80" s="108"/>
      <c r="B80" s="94"/>
      <c r="C80" s="94" t="s">
        <v>142</v>
      </c>
      <c r="D80" s="94"/>
      <c r="E80" s="94"/>
      <c r="F80" s="94"/>
      <c r="G80" s="94"/>
      <c r="H80" s="94"/>
      <c r="I80" s="94"/>
      <c r="J80" s="98">
        <v>1198707.163307531</v>
      </c>
    </row>
    <row r="81" spans="1:10" x14ac:dyDescent="0.25">
      <c r="A81" s="108"/>
      <c r="B81" s="94"/>
      <c r="C81" s="94" t="s">
        <v>143</v>
      </c>
      <c r="D81" s="94"/>
      <c r="E81" s="94"/>
      <c r="F81" s="94"/>
      <c r="G81" s="94"/>
      <c r="H81" s="94"/>
      <c r="I81" s="94"/>
      <c r="J81" s="115">
        <v>0.82071992422881057</v>
      </c>
    </row>
    <row r="82" spans="1:10" x14ac:dyDescent="0.25">
      <c r="A82" s="108"/>
      <c r="B82" s="94"/>
      <c r="C82" s="94" t="s">
        <v>57</v>
      </c>
      <c r="D82" s="94"/>
      <c r="E82" s="94"/>
      <c r="F82" s="94"/>
      <c r="G82" s="94"/>
      <c r="H82" s="94"/>
      <c r="I82" s="94"/>
      <c r="J82" s="116">
        <v>5256033.2307692301</v>
      </c>
    </row>
    <row r="83" spans="1:10" x14ac:dyDescent="0.25">
      <c r="A83" s="108"/>
      <c r="B83" s="94"/>
      <c r="C83" s="94" t="s">
        <v>144</v>
      </c>
      <c r="D83" s="94"/>
      <c r="E83" s="94"/>
      <c r="F83" s="94"/>
      <c r="G83" s="94"/>
      <c r="H83" s="94"/>
      <c r="I83" s="94"/>
      <c r="J83" s="112">
        <v>277.88174764446165</v>
      </c>
    </row>
    <row r="84" spans="1:10" x14ac:dyDescent="0.25">
      <c r="A84" s="108"/>
      <c r="B84" s="94"/>
      <c r="C84" s="94" t="s">
        <v>145</v>
      </c>
      <c r="D84" s="94"/>
      <c r="E84" s="94"/>
      <c r="F84" s="94"/>
      <c r="G84" s="94"/>
      <c r="H84" s="94"/>
      <c r="I84" s="94"/>
      <c r="J84" s="112">
        <v>228.06308687133205</v>
      </c>
    </row>
    <row r="85" spans="1:10" x14ac:dyDescent="0.25">
      <c r="A85" s="15"/>
    </row>
    <row r="86" spans="1:10" x14ac:dyDescent="0.25">
      <c r="A86" s="15"/>
    </row>
    <row r="87" spans="1:10" x14ac:dyDescent="0.25">
      <c r="A87" s="15"/>
    </row>
    <row r="88" spans="1:10" x14ac:dyDescent="0.25">
      <c r="A88" s="15"/>
    </row>
    <row r="89" spans="1:10" x14ac:dyDescent="0.25">
      <c r="A89" s="15"/>
    </row>
  </sheetData>
  <mergeCells count="1">
    <mergeCell ref="I4:J4"/>
  </mergeCells>
  <pageMargins left="0.7" right="0.7" top="0.75" bottom="0.75" header="0.3" footer="0.3"/>
  <pageSetup orientation="portrait" horizontalDpi="0" verticalDpi="0" r:id="rId1"/>
  <ignoredErrors>
    <ignoredError sqref="A27:A28 A29:A76 A78:A8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10A9-353C-4EB1-A5AE-7B14B9BEC7F6}">
  <sheetPr>
    <tabColor rgb="FF7030A0"/>
  </sheetPr>
  <dimension ref="A1:I13"/>
  <sheetViews>
    <sheetView workbookViewId="0">
      <selection activeCell="F11" sqref="F11"/>
    </sheetView>
  </sheetViews>
  <sheetFormatPr defaultColWidth="8.77734375" defaultRowHeight="14.4" x14ac:dyDescent="0.3"/>
  <cols>
    <col min="1" max="1" width="26.44140625" customWidth="1"/>
    <col min="2" max="2" width="11.109375" customWidth="1"/>
    <col min="3" max="3" width="10" customWidth="1"/>
    <col min="4" max="4" width="9" customWidth="1"/>
    <col min="5" max="5" width="10.6640625" customWidth="1"/>
    <col min="6" max="6" width="11.44140625" customWidth="1"/>
  </cols>
  <sheetData>
    <row r="1" spans="1:9" ht="15.6" x14ac:dyDescent="0.3">
      <c r="A1" s="8" t="s">
        <v>211</v>
      </c>
      <c r="I1" s="61" t="s">
        <v>250</v>
      </c>
    </row>
    <row r="2" spans="1:9" ht="15.6" x14ac:dyDescent="0.3">
      <c r="A2" s="8"/>
    </row>
    <row r="3" spans="1:9" x14ac:dyDescent="0.3">
      <c r="A3" s="58"/>
      <c r="B3" s="79">
        <v>2021</v>
      </c>
      <c r="C3" s="79">
        <v>2021</v>
      </c>
      <c r="D3" s="79">
        <v>2021</v>
      </c>
      <c r="E3" s="79">
        <v>2021</v>
      </c>
      <c r="F3" s="79">
        <v>2021</v>
      </c>
    </row>
    <row r="4" spans="1:9" x14ac:dyDescent="0.3">
      <c r="A4" s="58"/>
      <c r="B4" s="79" t="s">
        <v>212</v>
      </c>
      <c r="C4" s="79" t="s">
        <v>213</v>
      </c>
      <c r="D4" s="79"/>
      <c r="E4" s="79" t="s">
        <v>190</v>
      </c>
      <c r="F4" s="79" t="s">
        <v>190</v>
      </c>
    </row>
    <row r="5" spans="1:9" x14ac:dyDescent="0.3">
      <c r="A5" s="58"/>
      <c r="B5" s="79" t="s">
        <v>214</v>
      </c>
      <c r="C5" s="79" t="s">
        <v>214</v>
      </c>
      <c r="D5" s="79" t="s">
        <v>215</v>
      </c>
      <c r="E5" s="79" t="s">
        <v>193</v>
      </c>
      <c r="F5" s="79" t="s">
        <v>193</v>
      </c>
    </row>
    <row r="6" spans="1:9" x14ac:dyDescent="0.3">
      <c r="A6" s="58"/>
      <c r="B6" s="79" t="s">
        <v>216</v>
      </c>
      <c r="C6" s="79" t="s">
        <v>191</v>
      </c>
      <c r="D6" s="79" t="s">
        <v>217</v>
      </c>
      <c r="E6" s="79" t="s">
        <v>194</v>
      </c>
      <c r="F6" s="79" t="s">
        <v>200</v>
      </c>
    </row>
    <row r="7" spans="1:9" x14ac:dyDescent="0.3">
      <c r="A7" s="80" t="s">
        <v>218</v>
      </c>
      <c r="B7" s="58"/>
      <c r="C7" s="58"/>
      <c r="D7" s="58"/>
      <c r="E7" s="58"/>
      <c r="F7" s="58"/>
    </row>
    <row r="8" spans="1:9" x14ac:dyDescent="0.3">
      <c r="A8" s="58" t="s">
        <v>253</v>
      </c>
      <c r="B8" s="59">
        <v>314383.22906436207</v>
      </c>
      <c r="C8" s="59">
        <v>275085.3254313168</v>
      </c>
      <c r="D8" s="60">
        <v>0.33416398091681027</v>
      </c>
      <c r="E8" s="81">
        <v>0.78100000000000003</v>
      </c>
      <c r="F8" s="59">
        <v>376592.99783816742</v>
      </c>
    </row>
    <row r="9" spans="1:9" x14ac:dyDescent="0.3">
      <c r="A9" s="58" t="s">
        <v>219</v>
      </c>
      <c r="B9" s="59">
        <v>290563.87702289241</v>
      </c>
      <c r="C9" s="59">
        <v>274292.29990961042</v>
      </c>
      <c r="D9" s="60">
        <v>0.33320064139702116</v>
      </c>
      <c r="E9" s="81">
        <v>0.69799999999999995</v>
      </c>
      <c r="F9" s="59">
        <v>934932.80816396535</v>
      </c>
    </row>
    <row r="10" spans="1:9" x14ac:dyDescent="0.3">
      <c r="A10" s="58" t="s">
        <v>220</v>
      </c>
      <c r="B10" s="59">
        <v>159451.3164126316</v>
      </c>
      <c r="C10" s="59">
        <v>151478.750592</v>
      </c>
      <c r="D10" s="60">
        <v>0.18401105999660392</v>
      </c>
      <c r="E10" s="81">
        <v>0.77</v>
      </c>
      <c r="F10" s="59">
        <v>114517.93544755201</v>
      </c>
    </row>
    <row r="11" spans="1:9" x14ac:dyDescent="0.3">
      <c r="A11" s="58" t="s">
        <v>221</v>
      </c>
      <c r="B11" s="59">
        <v>203913.70272000009</v>
      </c>
      <c r="C11" s="59">
        <v>122348.22163200004</v>
      </c>
      <c r="D11" s="60">
        <v>0.14862431768956474</v>
      </c>
      <c r="E11" s="81">
        <v>0.82299999999999995</v>
      </c>
      <c r="F11" s="59">
        <v>56157.833729088015</v>
      </c>
    </row>
    <row r="12" spans="1:9" x14ac:dyDescent="0.3">
      <c r="A12" s="80" t="s">
        <v>222</v>
      </c>
      <c r="B12" s="59">
        <v>968312.12521988607</v>
      </c>
      <c r="C12" s="59">
        <v>823204.59756492719</v>
      </c>
      <c r="D12" s="60">
        <v>1</v>
      </c>
      <c r="E12" s="81">
        <v>0.7575624464470464</v>
      </c>
      <c r="F12" s="59">
        <v>1482201.5751787729</v>
      </c>
    </row>
    <row r="13" spans="1:9" x14ac:dyDescent="0.3">
      <c r="A13" s="8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0056-3661-44A9-9331-D5808499F741}">
  <sheetPr>
    <tabColor rgb="FF7030A0"/>
  </sheetPr>
  <dimension ref="A2:F15"/>
  <sheetViews>
    <sheetView workbookViewId="0">
      <selection activeCell="B15" sqref="B15"/>
    </sheetView>
  </sheetViews>
  <sheetFormatPr defaultColWidth="8.77734375" defaultRowHeight="14.4" x14ac:dyDescent="0.3"/>
  <cols>
    <col min="1" max="1" width="12.6640625" customWidth="1"/>
    <col min="2" max="4" width="18.6640625" customWidth="1"/>
  </cols>
  <sheetData>
    <row r="2" spans="1:6" x14ac:dyDescent="0.3">
      <c r="B2" s="49"/>
      <c r="C2" s="39" t="s">
        <v>230</v>
      </c>
      <c r="D2" s="39"/>
      <c r="F2" s="61" t="s">
        <v>249</v>
      </c>
    </row>
    <row r="3" spans="1:6" x14ac:dyDescent="0.3">
      <c r="A3" s="66"/>
      <c r="B3" s="117"/>
      <c r="C3" s="118"/>
      <c r="D3" s="118"/>
    </row>
    <row r="4" spans="1:6" x14ac:dyDescent="0.3">
      <c r="A4" s="66"/>
      <c r="B4" s="117">
        <v>2016</v>
      </c>
      <c r="C4" s="118"/>
      <c r="D4" s="118"/>
    </row>
    <row r="5" spans="1:6" x14ac:dyDescent="0.3">
      <c r="A5" s="66"/>
      <c r="B5" s="117" t="s">
        <v>231</v>
      </c>
      <c r="C5" s="118" t="s">
        <v>232</v>
      </c>
      <c r="D5" s="118" t="s">
        <v>233</v>
      </c>
    </row>
    <row r="6" spans="1:6" x14ac:dyDescent="0.3">
      <c r="A6" s="66" t="s">
        <v>235</v>
      </c>
      <c r="B6" s="117" t="s">
        <v>25</v>
      </c>
      <c r="C6" s="118" t="s">
        <v>234</v>
      </c>
      <c r="D6" s="118" t="s">
        <v>25</v>
      </c>
    </row>
    <row r="7" spans="1:6" x14ac:dyDescent="0.3">
      <c r="A7" s="66"/>
      <c r="B7" s="117" t="s">
        <v>236</v>
      </c>
      <c r="C7" s="118" t="s">
        <v>231</v>
      </c>
      <c r="D7" s="118" t="s">
        <v>237</v>
      </c>
    </row>
    <row r="8" spans="1:6" x14ac:dyDescent="0.3">
      <c r="A8" s="66"/>
      <c r="B8" s="119"/>
      <c r="C8" s="120"/>
      <c r="D8" s="121"/>
    </row>
    <row r="9" spans="1:6" x14ac:dyDescent="0.3">
      <c r="A9" s="66" t="s">
        <v>238</v>
      </c>
      <c r="B9" s="119">
        <v>438.3</v>
      </c>
      <c r="C9" s="120">
        <v>0.93400000000000005</v>
      </c>
      <c r="D9" s="121">
        <v>409.37220000000002</v>
      </c>
    </row>
    <row r="10" spans="1:6" x14ac:dyDescent="0.3">
      <c r="A10" s="66" t="s">
        <v>257</v>
      </c>
      <c r="B10" s="119">
        <v>330.2</v>
      </c>
      <c r="C10" s="120">
        <v>0.96099999999999997</v>
      </c>
      <c r="D10" s="121">
        <v>317.32219999999995</v>
      </c>
    </row>
    <row r="11" spans="1:6" x14ac:dyDescent="0.3">
      <c r="A11" s="66" t="s">
        <v>239</v>
      </c>
      <c r="B11" s="119">
        <v>41.8</v>
      </c>
      <c r="C11" s="120">
        <v>0.68200000000000005</v>
      </c>
      <c r="D11" s="121">
        <v>28.5076</v>
      </c>
    </row>
    <row r="12" spans="1:6" x14ac:dyDescent="0.3">
      <c r="A12" s="66" t="s">
        <v>240</v>
      </c>
      <c r="B12" s="119">
        <v>138.30000000000001</v>
      </c>
      <c r="C12" s="120">
        <v>0.93700000000000006</v>
      </c>
      <c r="D12" s="121">
        <v>129.58710000000002</v>
      </c>
    </row>
    <row r="13" spans="1:6" x14ac:dyDescent="0.3">
      <c r="A13" s="66" t="s">
        <v>241</v>
      </c>
      <c r="B13" s="119">
        <v>141.30000000000001</v>
      </c>
      <c r="C13" s="120">
        <v>0.312</v>
      </c>
      <c r="D13" s="121">
        <v>44.085600000000007</v>
      </c>
    </row>
    <row r="14" spans="1:6" x14ac:dyDescent="0.3">
      <c r="A14" s="66" t="s">
        <v>242</v>
      </c>
      <c r="B14" s="122">
        <v>42.7</v>
      </c>
      <c r="C14" s="120">
        <v>0.78600000000000003</v>
      </c>
      <c r="D14" s="121">
        <v>33.562200000000004</v>
      </c>
    </row>
    <row r="15" spans="1:6" x14ac:dyDescent="0.3">
      <c r="A15" t="s">
        <v>67</v>
      </c>
      <c r="B15" s="125">
        <v>1132.5999999999999</v>
      </c>
      <c r="C15" s="124">
        <v>0.84975887338866329</v>
      </c>
      <c r="D15" s="125">
        <v>962.43689999999992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D430-1AA8-4FCE-8BC1-E98676E5D6D5}">
  <sheetPr>
    <tabColor rgb="FF7030A0"/>
  </sheetPr>
  <dimension ref="K2"/>
  <sheetViews>
    <sheetView topLeftCell="A4" workbookViewId="0">
      <selection activeCell="A21" sqref="A21"/>
    </sheetView>
  </sheetViews>
  <sheetFormatPr defaultColWidth="8.77734375" defaultRowHeight="14.4" x14ac:dyDescent="0.3"/>
  <sheetData>
    <row r="2" spans="11:11" x14ac:dyDescent="0.3">
      <c r="K2" s="61" t="s">
        <v>248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I246"/>
  <sheetViews>
    <sheetView topLeftCell="A241" workbookViewId="0">
      <selection activeCell="E253" sqref="E253"/>
    </sheetView>
  </sheetViews>
  <sheetFormatPr defaultColWidth="8.6640625" defaultRowHeight="14.4" x14ac:dyDescent="0.3"/>
  <cols>
    <col min="1" max="1" width="39.6640625" style="3" customWidth="1"/>
    <col min="2" max="6" width="10.6640625" style="23" customWidth="1"/>
    <col min="7" max="16384" width="8.6640625" style="3"/>
  </cols>
  <sheetData>
    <row r="1" spans="1:9" ht="15.6" x14ac:dyDescent="0.3">
      <c r="A1" s="8" t="s">
        <v>146</v>
      </c>
      <c r="B1" s="26">
        <v>2020</v>
      </c>
      <c r="C1" s="26">
        <v>2021</v>
      </c>
      <c r="D1" s="26">
        <v>2022</v>
      </c>
      <c r="E1" s="26">
        <v>2023</v>
      </c>
      <c r="F1" s="26">
        <v>2024</v>
      </c>
      <c r="I1" s="62" t="s">
        <v>247</v>
      </c>
    </row>
    <row r="2" spans="1:9" x14ac:dyDescent="0.3">
      <c r="A2" s="25" t="s">
        <v>28</v>
      </c>
    </row>
    <row r="3" spans="1:9" x14ac:dyDescent="0.3">
      <c r="A3" s="5" t="s">
        <v>61</v>
      </c>
    </row>
    <row r="4" spans="1:9" x14ac:dyDescent="0.3">
      <c r="A4" s="3" t="s">
        <v>62</v>
      </c>
      <c r="B4" s="19">
        <v>199868</v>
      </c>
      <c r="C4" s="19">
        <v>170414</v>
      </c>
      <c r="D4" s="19">
        <v>153751</v>
      </c>
      <c r="E4" s="19">
        <v>158363</v>
      </c>
      <c r="F4" s="19">
        <v>163114</v>
      </c>
    </row>
    <row r="5" spans="1:9" x14ac:dyDescent="0.3">
      <c r="A5" s="7" t="s">
        <v>63</v>
      </c>
      <c r="B5" s="19">
        <v>134311</v>
      </c>
      <c r="C5" s="19">
        <v>131218</v>
      </c>
      <c r="D5" s="19">
        <v>122386</v>
      </c>
      <c r="E5" s="19">
        <v>128908</v>
      </c>
      <c r="F5" s="19">
        <v>136690</v>
      </c>
    </row>
    <row r="6" spans="1:9" x14ac:dyDescent="0.3">
      <c r="A6" s="7"/>
      <c r="B6" s="19"/>
      <c r="C6" s="19"/>
      <c r="D6" s="19"/>
      <c r="E6" s="19"/>
      <c r="F6" s="19"/>
    </row>
    <row r="7" spans="1:9" x14ac:dyDescent="0.3">
      <c r="A7" s="5" t="s">
        <v>36</v>
      </c>
      <c r="B7" s="20">
        <v>36166</v>
      </c>
      <c r="C7" s="20">
        <v>28175</v>
      </c>
      <c r="D7" s="20">
        <v>28240</v>
      </c>
      <c r="E7" s="20">
        <v>27480</v>
      </c>
      <c r="F7" s="20">
        <v>27477</v>
      </c>
    </row>
    <row r="8" spans="1:9" x14ac:dyDescent="0.3">
      <c r="A8" s="5"/>
      <c r="B8" s="19"/>
      <c r="C8" s="19"/>
      <c r="D8" s="19"/>
      <c r="E8" s="19"/>
      <c r="F8" s="19"/>
    </row>
    <row r="9" spans="1:9" x14ac:dyDescent="0.3">
      <c r="A9" s="5" t="s">
        <v>64</v>
      </c>
      <c r="B9" s="20">
        <v>29391</v>
      </c>
      <c r="C9" s="20">
        <v>11020</v>
      </c>
      <c r="D9" s="20">
        <v>3125</v>
      </c>
      <c r="E9" s="20">
        <v>1975</v>
      </c>
      <c r="F9" s="20">
        <v>-1053</v>
      </c>
    </row>
    <row r="10" spans="1:9" x14ac:dyDescent="0.3">
      <c r="A10" s="7"/>
      <c r="B10" s="19"/>
      <c r="C10" s="19"/>
      <c r="D10" s="19"/>
      <c r="E10" s="19"/>
      <c r="F10" s="19"/>
    </row>
    <row r="11" spans="1:9" x14ac:dyDescent="0.3">
      <c r="A11" s="5" t="s">
        <v>5</v>
      </c>
      <c r="B11" s="20">
        <v>7644</v>
      </c>
      <c r="C11" s="20">
        <v>6714</v>
      </c>
      <c r="D11" s="20">
        <v>5717</v>
      </c>
      <c r="E11" s="20">
        <v>5963</v>
      </c>
      <c r="F11" s="20">
        <v>6183</v>
      </c>
    </row>
    <row r="12" spans="1:9" x14ac:dyDescent="0.3">
      <c r="A12" s="5"/>
      <c r="B12" s="20"/>
      <c r="C12" s="20"/>
      <c r="D12" s="20"/>
      <c r="E12" s="20"/>
      <c r="F12" s="20"/>
    </row>
    <row r="13" spans="1:9" x14ac:dyDescent="0.3">
      <c r="A13" s="5" t="s">
        <v>10</v>
      </c>
      <c r="B13" s="20">
        <v>37035</v>
      </c>
      <c r="C13" s="20">
        <v>17734</v>
      </c>
      <c r="D13" s="20">
        <v>8842</v>
      </c>
      <c r="E13" s="20">
        <v>7938</v>
      </c>
      <c r="F13" s="20">
        <v>5130</v>
      </c>
    </row>
    <row r="14" spans="1:9" x14ac:dyDescent="0.3">
      <c r="A14" s="5" t="s">
        <v>39</v>
      </c>
      <c r="B14" s="20">
        <v>9259</v>
      </c>
      <c r="C14" s="20">
        <v>4434</v>
      </c>
      <c r="D14" s="20">
        <v>2211</v>
      </c>
      <c r="E14" s="20">
        <v>1984</v>
      </c>
      <c r="F14" s="20">
        <v>1283</v>
      </c>
    </row>
    <row r="15" spans="1:9" x14ac:dyDescent="0.3">
      <c r="A15" s="5" t="s">
        <v>12</v>
      </c>
      <c r="B15" s="20">
        <v>27776</v>
      </c>
      <c r="C15" s="20">
        <v>13301</v>
      </c>
      <c r="D15" s="20">
        <v>6632</v>
      </c>
      <c r="E15" s="20">
        <v>5953</v>
      </c>
      <c r="F15" s="20">
        <v>3848</v>
      </c>
    </row>
    <row r="16" spans="1:9" x14ac:dyDescent="0.3">
      <c r="A16" s="5"/>
      <c r="B16" s="19"/>
      <c r="C16" s="19"/>
      <c r="D16" s="19"/>
      <c r="E16" s="19"/>
      <c r="F16" s="19"/>
    </row>
    <row r="17" spans="1:6" x14ac:dyDescent="0.3">
      <c r="A17" s="25" t="s">
        <v>40</v>
      </c>
      <c r="B17" s="19"/>
      <c r="C17" s="19"/>
      <c r="D17" s="19"/>
      <c r="E17" s="19"/>
      <c r="F17" s="19"/>
    </row>
    <row r="18" spans="1:6" x14ac:dyDescent="0.3">
      <c r="A18" s="4" t="s">
        <v>16</v>
      </c>
      <c r="B18" s="20">
        <v>469092</v>
      </c>
      <c r="C18" s="20">
        <v>392633</v>
      </c>
      <c r="D18" s="20">
        <v>409468</v>
      </c>
      <c r="E18" s="20">
        <v>424603</v>
      </c>
      <c r="F18" s="20">
        <v>441256</v>
      </c>
    </row>
    <row r="19" spans="1:6" x14ac:dyDescent="0.3">
      <c r="B19" s="19"/>
      <c r="C19" s="19"/>
      <c r="D19" s="19"/>
      <c r="E19" s="19"/>
      <c r="F19" s="19"/>
    </row>
    <row r="20" spans="1:6" x14ac:dyDescent="0.3">
      <c r="A20" s="6" t="s">
        <v>65</v>
      </c>
      <c r="B20" s="19">
        <v>120880</v>
      </c>
      <c r="C20" s="19">
        <v>114518</v>
      </c>
      <c r="D20" s="19">
        <v>122386</v>
      </c>
      <c r="E20" s="19">
        <v>128908</v>
      </c>
      <c r="F20" s="19">
        <v>136690</v>
      </c>
    </row>
    <row r="21" spans="1:6" x14ac:dyDescent="0.3">
      <c r="A21" s="7" t="s">
        <v>66</v>
      </c>
      <c r="B21" s="19">
        <v>94674</v>
      </c>
      <c r="C21" s="19">
        <v>75739</v>
      </c>
      <c r="D21" s="19">
        <v>78012</v>
      </c>
      <c r="E21" s="19">
        <v>80352</v>
      </c>
      <c r="F21" s="19">
        <v>82762</v>
      </c>
    </row>
    <row r="22" spans="1:6" x14ac:dyDescent="0.3">
      <c r="A22" s="7" t="s">
        <v>52</v>
      </c>
      <c r="B22" s="19">
        <v>53775</v>
      </c>
      <c r="C22" s="19">
        <v>42566</v>
      </c>
      <c r="D22" s="19">
        <v>44467</v>
      </c>
      <c r="E22" s="19">
        <v>45801</v>
      </c>
      <c r="F22" s="19">
        <v>47175</v>
      </c>
    </row>
    <row r="23" spans="1:6" x14ac:dyDescent="0.3">
      <c r="A23" s="4" t="s">
        <v>20</v>
      </c>
      <c r="B23" s="20">
        <v>269329</v>
      </c>
      <c r="C23" s="20">
        <v>232823</v>
      </c>
      <c r="D23" s="20">
        <v>244864</v>
      </c>
      <c r="E23" s="20">
        <v>255060</v>
      </c>
      <c r="F23" s="20">
        <v>266627</v>
      </c>
    </row>
    <row r="24" spans="1:6" x14ac:dyDescent="0.3">
      <c r="A24" s="4"/>
      <c r="B24" s="19"/>
      <c r="C24" s="19"/>
      <c r="D24" s="19"/>
      <c r="E24" s="19"/>
      <c r="F24" s="19"/>
    </row>
    <row r="25" spans="1:6" x14ac:dyDescent="0.3">
      <c r="A25" s="4" t="s">
        <v>21</v>
      </c>
      <c r="B25" s="20">
        <v>199763</v>
      </c>
      <c r="C25" s="20">
        <v>159810</v>
      </c>
      <c r="D25" s="20">
        <v>164604</v>
      </c>
      <c r="E25" s="20">
        <v>169543</v>
      </c>
      <c r="F25" s="20">
        <v>174629</v>
      </c>
    </row>
    <row r="26" spans="1:6" x14ac:dyDescent="0.3">
      <c r="A26" s="4"/>
      <c r="B26" s="20"/>
      <c r="C26" s="20"/>
      <c r="D26" s="20"/>
      <c r="E26" s="20"/>
      <c r="F26" s="20"/>
    </row>
    <row r="27" spans="1:6" x14ac:dyDescent="0.3">
      <c r="A27" s="4" t="s">
        <v>22</v>
      </c>
      <c r="B27" s="20">
        <v>469092</v>
      </c>
      <c r="C27" s="20">
        <v>392633</v>
      </c>
      <c r="D27" s="20">
        <v>409468</v>
      </c>
      <c r="E27" s="20">
        <v>424603</v>
      </c>
      <c r="F27" s="20">
        <v>441256</v>
      </c>
    </row>
    <row r="28" spans="1:6" x14ac:dyDescent="0.3">
      <c r="B28" s="19"/>
      <c r="C28" s="19"/>
      <c r="D28" s="19"/>
      <c r="E28" s="19"/>
      <c r="F28" s="19"/>
    </row>
    <row r="29" spans="1:6" x14ac:dyDescent="0.3">
      <c r="A29" s="4" t="s">
        <v>23</v>
      </c>
      <c r="B29" s="19"/>
      <c r="C29" s="19"/>
      <c r="D29" s="19"/>
      <c r="E29" s="19"/>
      <c r="F29" s="19"/>
    </row>
    <row r="30" spans="1:6" x14ac:dyDescent="0.3">
      <c r="A30" s="3" t="s">
        <v>53</v>
      </c>
      <c r="B30" s="19">
        <v>-49972</v>
      </c>
      <c r="C30" s="19">
        <v>-53253</v>
      </c>
      <c r="D30" s="19">
        <v>-1838</v>
      </c>
      <c r="E30" s="19">
        <v>-1015</v>
      </c>
      <c r="F30" s="19">
        <v>1238</v>
      </c>
    </row>
    <row r="31" spans="1:6" x14ac:dyDescent="0.3">
      <c r="B31" s="19"/>
      <c r="C31" s="19"/>
      <c r="D31" s="19"/>
      <c r="E31" s="19"/>
      <c r="F31" s="19"/>
    </row>
    <row r="32" spans="1:6" x14ac:dyDescent="0.3">
      <c r="A32" s="25" t="s">
        <v>44</v>
      </c>
      <c r="B32" s="19"/>
      <c r="C32" s="19"/>
      <c r="D32" s="19"/>
      <c r="E32" s="19"/>
      <c r="F32" s="19"/>
    </row>
    <row r="33" spans="1:6" x14ac:dyDescent="0.3">
      <c r="A33" s="4" t="s">
        <v>45</v>
      </c>
      <c r="B33" s="20">
        <v>468405</v>
      </c>
      <c r="C33" s="20">
        <v>392001</v>
      </c>
      <c r="D33" s="20">
        <v>409581</v>
      </c>
      <c r="E33" s="20">
        <v>425667</v>
      </c>
      <c r="F33" s="20">
        <v>443306</v>
      </c>
    </row>
    <row r="34" spans="1:6" x14ac:dyDescent="0.3">
      <c r="A34" s="4"/>
      <c r="B34" s="19"/>
      <c r="C34" s="19"/>
      <c r="D34" s="19"/>
      <c r="E34" s="19"/>
      <c r="F34" s="19"/>
    </row>
    <row r="35" spans="1:6" x14ac:dyDescent="0.3">
      <c r="A35" s="6" t="s">
        <v>46</v>
      </c>
      <c r="B35" s="19">
        <v>252361</v>
      </c>
      <c r="C35" s="19">
        <v>219086</v>
      </c>
      <c r="D35" s="19">
        <v>231397</v>
      </c>
      <c r="E35" s="19">
        <v>242053</v>
      </c>
      <c r="F35" s="19">
        <v>254096</v>
      </c>
    </row>
    <row r="36" spans="1:6" x14ac:dyDescent="0.3">
      <c r="A36" s="6" t="s">
        <v>47</v>
      </c>
      <c r="B36" s="19">
        <v>196966</v>
      </c>
      <c r="C36" s="19">
        <v>157892</v>
      </c>
      <c r="D36" s="19">
        <v>162958</v>
      </c>
      <c r="E36" s="19">
        <v>168186</v>
      </c>
      <c r="F36" s="19">
        <v>173581</v>
      </c>
    </row>
    <row r="37" spans="1:6" x14ac:dyDescent="0.3">
      <c r="A37" s="6" t="s">
        <v>186</v>
      </c>
      <c r="B37" s="19">
        <v>19077</v>
      </c>
      <c r="C37" s="19">
        <v>15022</v>
      </c>
      <c r="D37" s="19">
        <v>15226</v>
      </c>
      <c r="E37" s="19">
        <v>15428</v>
      </c>
      <c r="F37" s="19">
        <v>15629</v>
      </c>
    </row>
    <row r="38" spans="1:6" x14ac:dyDescent="0.3">
      <c r="A38" s="4" t="s">
        <v>22</v>
      </c>
      <c r="B38" s="20">
        <v>468405</v>
      </c>
      <c r="C38" s="20">
        <v>392001</v>
      </c>
      <c r="D38" s="20">
        <v>409581</v>
      </c>
      <c r="E38" s="20">
        <v>425667</v>
      </c>
      <c r="F38" s="20">
        <v>443306</v>
      </c>
    </row>
    <row r="42" spans="1:6" ht="15.6" x14ac:dyDescent="0.3">
      <c r="A42" s="8" t="s">
        <v>147</v>
      </c>
      <c r="B42" s="26">
        <v>2020</v>
      </c>
      <c r="C42" s="26">
        <v>2021</v>
      </c>
      <c r="D42" s="26">
        <v>2022</v>
      </c>
      <c r="E42" s="26">
        <v>2023</v>
      </c>
      <c r="F42" s="26">
        <v>2024</v>
      </c>
    </row>
    <row r="43" spans="1:6" x14ac:dyDescent="0.3">
      <c r="A43" s="25" t="s">
        <v>28</v>
      </c>
    </row>
    <row r="44" spans="1:6" x14ac:dyDescent="0.3">
      <c r="A44" s="5" t="s">
        <v>61</v>
      </c>
    </row>
    <row r="45" spans="1:6" x14ac:dyDescent="0.3">
      <c r="A45" s="3" t="s">
        <v>62</v>
      </c>
      <c r="B45" s="19">
        <v>172052</v>
      </c>
      <c r="C45" s="19">
        <v>137642</v>
      </c>
      <c r="D45" s="19">
        <v>124183</v>
      </c>
      <c r="E45" s="19">
        <v>127909</v>
      </c>
      <c r="F45" s="19">
        <v>131746</v>
      </c>
    </row>
    <row r="46" spans="1:6" x14ac:dyDescent="0.3">
      <c r="A46" s="7" t="s">
        <v>63</v>
      </c>
      <c r="B46" s="19">
        <v>116995</v>
      </c>
      <c r="C46" s="19">
        <v>113279</v>
      </c>
      <c r="D46" s="19">
        <v>87798</v>
      </c>
      <c r="E46" s="19">
        <v>88641</v>
      </c>
      <c r="F46" s="19">
        <v>90378</v>
      </c>
    </row>
    <row r="47" spans="1:6" x14ac:dyDescent="0.3">
      <c r="A47" s="7"/>
      <c r="B47" s="19"/>
      <c r="C47" s="19"/>
      <c r="D47" s="19"/>
      <c r="E47" s="19"/>
      <c r="F47" s="19"/>
    </row>
    <row r="48" spans="1:6" x14ac:dyDescent="0.3">
      <c r="A48" s="5" t="s">
        <v>36</v>
      </c>
      <c r="B48" s="20">
        <v>41751</v>
      </c>
      <c r="C48" s="20">
        <v>32789</v>
      </c>
      <c r="D48" s="20">
        <v>33143</v>
      </c>
      <c r="E48" s="20">
        <v>33488</v>
      </c>
      <c r="F48" s="20">
        <v>33824</v>
      </c>
    </row>
    <row r="49" spans="1:6" x14ac:dyDescent="0.3">
      <c r="A49" s="5"/>
      <c r="B49" s="19"/>
      <c r="C49" s="19"/>
      <c r="D49" s="19"/>
      <c r="E49" s="19"/>
      <c r="F49" s="19"/>
    </row>
    <row r="50" spans="1:6" x14ac:dyDescent="0.3">
      <c r="A50" s="5" t="s">
        <v>64</v>
      </c>
      <c r="B50" s="20">
        <v>13305</v>
      </c>
      <c r="C50" s="20">
        <v>-8427</v>
      </c>
      <c r="D50" s="20">
        <v>3243</v>
      </c>
      <c r="E50" s="20">
        <v>5780</v>
      </c>
      <c r="F50" s="20">
        <v>7544</v>
      </c>
    </row>
    <row r="51" spans="1:6" x14ac:dyDescent="0.3">
      <c r="A51" s="7"/>
      <c r="B51" s="19"/>
      <c r="C51" s="19"/>
      <c r="D51" s="19"/>
      <c r="E51" s="19"/>
      <c r="F51" s="19"/>
    </row>
    <row r="52" spans="1:6" x14ac:dyDescent="0.3">
      <c r="A52" s="5" t="s">
        <v>5</v>
      </c>
      <c r="B52" s="20">
        <v>5748</v>
      </c>
      <c r="C52" s="20">
        <v>5105</v>
      </c>
      <c r="D52" s="20">
        <v>4354</v>
      </c>
      <c r="E52" s="20">
        <v>4015</v>
      </c>
      <c r="F52" s="20">
        <v>4122</v>
      </c>
    </row>
    <row r="53" spans="1:6" x14ac:dyDescent="0.3">
      <c r="A53" s="5"/>
      <c r="B53" s="20"/>
      <c r="C53" s="20"/>
      <c r="D53" s="20"/>
      <c r="E53" s="20"/>
      <c r="F53" s="20"/>
    </row>
    <row r="54" spans="1:6" x14ac:dyDescent="0.3">
      <c r="A54" s="5" t="s">
        <v>10</v>
      </c>
      <c r="B54" s="20">
        <v>19054</v>
      </c>
      <c r="C54" s="20">
        <v>-3322</v>
      </c>
      <c r="D54" s="20">
        <v>7597</v>
      </c>
      <c r="E54" s="20">
        <v>9795</v>
      </c>
      <c r="F54" s="20">
        <v>11666</v>
      </c>
    </row>
    <row r="55" spans="1:6" x14ac:dyDescent="0.3">
      <c r="A55" s="5" t="s">
        <v>39</v>
      </c>
      <c r="B55" s="20">
        <v>4763</v>
      </c>
      <c r="C55" s="20">
        <v>-831</v>
      </c>
      <c r="D55" s="20">
        <v>1899</v>
      </c>
      <c r="E55" s="20">
        <v>2449</v>
      </c>
      <c r="F55" s="20">
        <v>2917</v>
      </c>
    </row>
    <row r="56" spans="1:6" x14ac:dyDescent="0.3">
      <c r="A56" s="5" t="s">
        <v>12</v>
      </c>
      <c r="B56" s="20">
        <v>14290</v>
      </c>
      <c r="C56" s="20">
        <v>-2492</v>
      </c>
      <c r="D56" s="20">
        <v>5697</v>
      </c>
      <c r="E56" s="20">
        <v>7346</v>
      </c>
      <c r="F56" s="20">
        <v>8750</v>
      </c>
    </row>
    <row r="57" spans="1:6" x14ac:dyDescent="0.3">
      <c r="A57" s="5"/>
      <c r="B57" s="19"/>
      <c r="C57" s="19"/>
      <c r="D57" s="19"/>
      <c r="E57" s="19"/>
      <c r="F57" s="19"/>
    </row>
    <row r="58" spans="1:6" x14ac:dyDescent="0.3">
      <c r="A58" s="25" t="s">
        <v>40</v>
      </c>
      <c r="B58" s="19"/>
      <c r="C58" s="19"/>
      <c r="D58" s="19"/>
      <c r="E58" s="19"/>
      <c r="F58" s="19"/>
    </row>
    <row r="59" spans="1:6" x14ac:dyDescent="0.3">
      <c r="A59" s="4" t="s">
        <v>16</v>
      </c>
      <c r="B59" s="20">
        <v>356645</v>
      </c>
      <c r="C59" s="20">
        <v>298988</v>
      </c>
      <c r="D59" s="20">
        <v>275700</v>
      </c>
      <c r="E59" s="20">
        <v>283075</v>
      </c>
      <c r="F59" s="20">
        <v>291107</v>
      </c>
    </row>
    <row r="60" spans="1:6" x14ac:dyDescent="0.3">
      <c r="B60" s="19"/>
      <c r="C60" s="19"/>
      <c r="D60" s="19"/>
      <c r="E60" s="19"/>
      <c r="F60" s="19"/>
    </row>
    <row r="61" spans="1:6" x14ac:dyDescent="0.3">
      <c r="A61" s="6" t="s">
        <v>65</v>
      </c>
      <c r="B61" s="19">
        <v>52648</v>
      </c>
      <c r="C61" s="19">
        <v>56158</v>
      </c>
      <c r="D61" s="19">
        <v>43899</v>
      </c>
      <c r="E61" s="19">
        <v>44320</v>
      </c>
      <c r="F61" s="19">
        <v>45189</v>
      </c>
    </row>
    <row r="62" spans="1:6" x14ac:dyDescent="0.3">
      <c r="A62" s="7" t="s">
        <v>66</v>
      </c>
      <c r="B62" s="19">
        <v>76468</v>
      </c>
      <c r="C62" s="19">
        <v>61174</v>
      </c>
      <c r="D62" s="19">
        <v>63009</v>
      </c>
      <c r="E62" s="19">
        <v>64900</v>
      </c>
      <c r="F62" s="19">
        <v>66847</v>
      </c>
    </row>
    <row r="63" spans="1:6" x14ac:dyDescent="0.3">
      <c r="A63" s="7" t="s">
        <v>52</v>
      </c>
      <c r="B63" s="19">
        <v>43434</v>
      </c>
      <c r="C63" s="19">
        <v>34380</v>
      </c>
      <c r="D63" s="19">
        <v>35915</v>
      </c>
      <c r="E63" s="19">
        <v>36993</v>
      </c>
      <c r="F63" s="19">
        <v>38103</v>
      </c>
    </row>
    <row r="64" spans="1:6" x14ac:dyDescent="0.3">
      <c r="A64" s="4" t="s">
        <v>20</v>
      </c>
      <c r="B64" s="20">
        <v>172549</v>
      </c>
      <c r="C64" s="20">
        <v>151712</v>
      </c>
      <c r="D64" s="20">
        <v>142824</v>
      </c>
      <c r="E64" s="20">
        <v>146213</v>
      </c>
      <c r="F64" s="20">
        <v>150138</v>
      </c>
    </row>
    <row r="65" spans="1:6" x14ac:dyDescent="0.3">
      <c r="A65" s="4"/>
      <c r="B65" s="19"/>
      <c r="C65" s="19"/>
      <c r="D65" s="19"/>
      <c r="E65" s="19"/>
      <c r="F65" s="19"/>
    </row>
    <row r="66" spans="1:6" x14ac:dyDescent="0.3">
      <c r="A66" s="4" t="s">
        <v>21</v>
      </c>
      <c r="B66" s="20">
        <v>184096</v>
      </c>
      <c r="C66" s="20">
        <v>147277</v>
      </c>
      <c r="D66" s="20">
        <v>132876</v>
      </c>
      <c r="E66" s="20">
        <v>136863</v>
      </c>
      <c r="F66" s="20">
        <v>140968</v>
      </c>
    </row>
    <row r="67" spans="1:6" x14ac:dyDescent="0.3">
      <c r="A67" s="4"/>
      <c r="B67" s="20"/>
      <c r="C67" s="20"/>
      <c r="D67" s="20"/>
      <c r="E67" s="20"/>
      <c r="F67" s="20"/>
    </row>
    <row r="68" spans="1:6" x14ac:dyDescent="0.3">
      <c r="A68" s="4" t="s">
        <v>22</v>
      </c>
      <c r="B68" s="20">
        <v>356645</v>
      </c>
      <c r="C68" s="20">
        <v>298988</v>
      </c>
      <c r="D68" s="20">
        <v>275700</v>
      </c>
      <c r="E68" s="20">
        <v>283075</v>
      </c>
      <c r="F68" s="20">
        <v>291107</v>
      </c>
    </row>
    <row r="69" spans="1:6" x14ac:dyDescent="0.3">
      <c r="B69" s="19"/>
      <c r="C69" s="19"/>
      <c r="D69" s="19"/>
      <c r="E69" s="19"/>
      <c r="F69" s="19"/>
    </row>
    <row r="70" spans="1:6" x14ac:dyDescent="0.3">
      <c r="A70" s="4" t="s">
        <v>23</v>
      </c>
      <c r="B70" s="19"/>
      <c r="C70" s="19"/>
      <c r="D70" s="19"/>
      <c r="E70" s="19"/>
      <c r="F70" s="19"/>
    </row>
    <row r="71" spans="1:6" x14ac:dyDescent="0.3">
      <c r="A71" s="3" t="s">
        <v>53</v>
      </c>
      <c r="B71" s="19">
        <v>-8229</v>
      </c>
      <c r="C71" s="19">
        <v>-34328</v>
      </c>
      <c r="D71" s="19">
        <v>-20098</v>
      </c>
      <c r="E71" s="19">
        <v>-3360</v>
      </c>
      <c r="F71" s="19">
        <v>-4644</v>
      </c>
    </row>
    <row r="72" spans="1:6" x14ac:dyDescent="0.3">
      <c r="B72" s="19"/>
      <c r="C72" s="19"/>
      <c r="D72" s="19"/>
      <c r="E72" s="19"/>
      <c r="F72" s="19"/>
    </row>
    <row r="73" spans="1:6" x14ac:dyDescent="0.3">
      <c r="A73" s="25" t="s">
        <v>44</v>
      </c>
      <c r="B73" s="19"/>
      <c r="C73" s="19"/>
      <c r="D73" s="19"/>
      <c r="E73" s="19"/>
      <c r="F73" s="19"/>
    </row>
    <row r="74" spans="1:6" x14ac:dyDescent="0.3">
      <c r="A74" s="4" t="s">
        <v>45</v>
      </c>
      <c r="B74" s="20">
        <v>392189</v>
      </c>
      <c r="C74" s="20">
        <v>327543</v>
      </c>
      <c r="D74" s="20">
        <v>301880</v>
      </c>
      <c r="E74" s="20">
        <v>310724</v>
      </c>
      <c r="F74" s="20">
        <v>320269</v>
      </c>
    </row>
    <row r="75" spans="1:6" x14ac:dyDescent="0.3">
      <c r="A75" s="4"/>
      <c r="B75" s="19"/>
      <c r="C75" s="19"/>
      <c r="D75" s="19"/>
      <c r="E75" s="19"/>
      <c r="F75" s="19"/>
    </row>
    <row r="76" spans="1:6" x14ac:dyDescent="0.3">
      <c r="A76" s="6" t="s">
        <v>46</v>
      </c>
      <c r="B76" s="19">
        <v>165475</v>
      </c>
      <c r="C76" s="19">
        <v>146098</v>
      </c>
      <c r="D76" s="19">
        <v>138110</v>
      </c>
      <c r="E76" s="19">
        <v>141972</v>
      </c>
      <c r="F76" s="19">
        <v>146385</v>
      </c>
    </row>
    <row r="77" spans="1:6" x14ac:dyDescent="0.3">
      <c r="A77" s="6" t="s">
        <v>47</v>
      </c>
      <c r="B77" s="19">
        <v>205451</v>
      </c>
      <c r="C77" s="19">
        <v>164655</v>
      </c>
      <c r="D77" s="19">
        <v>148821</v>
      </c>
      <c r="E77" s="19">
        <v>153560</v>
      </c>
      <c r="F77" s="19">
        <v>158449</v>
      </c>
    </row>
    <row r="78" spans="1:6" x14ac:dyDescent="0.3">
      <c r="A78" s="6" t="s">
        <v>186</v>
      </c>
      <c r="B78" s="19">
        <v>21263</v>
      </c>
      <c r="C78" s="19">
        <v>16790</v>
      </c>
      <c r="D78" s="19">
        <v>14949</v>
      </c>
      <c r="E78" s="19">
        <v>15192</v>
      </c>
      <c r="F78" s="19">
        <v>15436</v>
      </c>
    </row>
    <row r="79" spans="1:6" x14ac:dyDescent="0.3">
      <c r="A79" s="4" t="s">
        <v>22</v>
      </c>
      <c r="B79" s="20">
        <v>392189</v>
      </c>
      <c r="C79" s="20">
        <v>327543</v>
      </c>
      <c r="D79" s="20">
        <v>301880</v>
      </c>
      <c r="E79" s="20">
        <v>310724</v>
      </c>
      <c r="F79" s="20">
        <v>320269</v>
      </c>
    </row>
    <row r="80" spans="1:6" x14ac:dyDescent="0.3">
      <c r="A80" s="4"/>
    </row>
    <row r="83" spans="1:6" ht="15.6" x14ac:dyDescent="0.3">
      <c r="A83" s="8" t="s">
        <v>148</v>
      </c>
      <c r="B83" s="26">
        <v>2020</v>
      </c>
      <c r="C83" s="26">
        <v>2021</v>
      </c>
      <c r="D83" s="26">
        <v>2022</v>
      </c>
      <c r="E83" s="26">
        <v>2023</v>
      </c>
      <c r="F83" s="26">
        <v>2024</v>
      </c>
    </row>
    <row r="84" spans="1:6" x14ac:dyDescent="0.3">
      <c r="A84" s="25" t="s">
        <v>28</v>
      </c>
    </row>
    <row r="85" spans="1:6" x14ac:dyDescent="0.3">
      <c r="A85" s="5" t="s">
        <v>61</v>
      </c>
    </row>
    <row r="86" spans="1:6" x14ac:dyDescent="0.3">
      <c r="A86" s="3" t="s">
        <v>62</v>
      </c>
      <c r="B86" s="19">
        <v>263307</v>
      </c>
      <c r="C86" s="19">
        <v>270950</v>
      </c>
      <c r="D86" s="19">
        <v>278524</v>
      </c>
      <c r="E86" s="19">
        <v>285487</v>
      </c>
      <c r="F86" s="19">
        <v>292624</v>
      </c>
    </row>
    <row r="87" spans="1:6" x14ac:dyDescent="0.3">
      <c r="A87" s="7" t="s">
        <v>63</v>
      </c>
      <c r="B87" s="19">
        <v>178522</v>
      </c>
      <c r="C87" s="19">
        <v>211612</v>
      </c>
      <c r="D87" s="19">
        <v>195524</v>
      </c>
      <c r="E87" s="19">
        <v>198984</v>
      </c>
      <c r="F87" s="19">
        <v>202203</v>
      </c>
    </row>
    <row r="88" spans="1:6" x14ac:dyDescent="0.3">
      <c r="A88" s="7"/>
      <c r="B88" s="19"/>
      <c r="C88" s="19"/>
      <c r="D88" s="19"/>
      <c r="E88" s="19"/>
      <c r="F88" s="19"/>
    </row>
    <row r="89" spans="1:6" x14ac:dyDescent="0.3">
      <c r="A89" s="5" t="s">
        <v>36</v>
      </c>
      <c r="B89" s="20">
        <v>71883</v>
      </c>
      <c r="C89" s="20">
        <v>72615</v>
      </c>
      <c r="D89" s="20">
        <v>73252</v>
      </c>
      <c r="E89" s="20">
        <v>73656</v>
      </c>
      <c r="F89" s="20">
        <v>74034</v>
      </c>
    </row>
    <row r="90" spans="1:6" x14ac:dyDescent="0.3">
      <c r="A90" s="5"/>
      <c r="B90" s="19"/>
      <c r="C90" s="19"/>
      <c r="D90" s="19"/>
      <c r="E90" s="19"/>
      <c r="F90" s="19"/>
    </row>
    <row r="91" spans="1:6" x14ac:dyDescent="0.3">
      <c r="A91" s="5" t="s">
        <v>64</v>
      </c>
      <c r="B91" s="20">
        <v>12902</v>
      </c>
      <c r="C91" s="20">
        <v>-13277</v>
      </c>
      <c r="D91" s="20">
        <v>9748</v>
      </c>
      <c r="E91" s="20">
        <v>12847</v>
      </c>
      <c r="F91" s="20">
        <v>16387</v>
      </c>
    </row>
    <row r="92" spans="1:6" x14ac:dyDescent="0.3">
      <c r="A92" s="7"/>
      <c r="B92" s="19"/>
      <c r="C92" s="19"/>
      <c r="D92" s="19"/>
      <c r="E92" s="19"/>
      <c r="F92" s="19"/>
    </row>
    <row r="93" spans="1:6" x14ac:dyDescent="0.3">
      <c r="A93" s="5" t="s">
        <v>5</v>
      </c>
      <c r="B93" s="20">
        <v>12133</v>
      </c>
      <c r="C93" s="20">
        <v>11682</v>
      </c>
      <c r="D93" s="20">
        <v>12893</v>
      </c>
      <c r="E93" s="20">
        <v>13318</v>
      </c>
      <c r="F93" s="20">
        <v>13609</v>
      </c>
    </row>
    <row r="94" spans="1:6" x14ac:dyDescent="0.3">
      <c r="A94" s="5"/>
      <c r="B94" s="20"/>
      <c r="C94" s="20"/>
      <c r="D94" s="20"/>
      <c r="E94" s="20"/>
      <c r="F94" s="20"/>
    </row>
    <row r="95" spans="1:6" x14ac:dyDescent="0.3">
      <c r="A95" s="5" t="s">
        <v>10</v>
      </c>
      <c r="B95" s="20">
        <v>25035</v>
      </c>
      <c r="C95" s="20">
        <v>-1594</v>
      </c>
      <c r="D95" s="20">
        <v>22642</v>
      </c>
      <c r="E95" s="20">
        <v>26165</v>
      </c>
      <c r="F95" s="20">
        <v>29996</v>
      </c>
    </row>
    <row r="96" spans="1:6" x14ac:dyDescent="0.3">
      <c r="A96" s="5" t="s">
        <v>39</v>
      </c>
      <c r="B96" s="20">
        <v>6259</v>
      </c>
      <c r="C96" s="20">
        <v>-399</v>
      </c>
      <c r="D96" s="20">
        <v>5660</v>
      </c>
      <c r="E96" s="20">
        <v>6541</v>
      </c>
      <c r="F96" s="20">
        <v>7499</v>
      </c>
    </row>
    <row r="97" spans="1:6" x14ac:dyDescent="0.3">
      <c r="A97" s="5" t="s">
        <v>12</v>
      </c>
      <c r="B97" s="20">
        <v>18776</v>
      </c>
      <c r="C97" s="20">
        <v>-1196</v>
      </c>
      <c r="D97" s="20">
        <v>16981</v>
      </c>
      <c r="E97" s="20">
        <v>19624</v>
      </c>
      <c r="F97" s="20">
        <v>22497</v>
      </c>
    </row>
    <row r="98" spans="1:6" x14ac:dyDescent="0.3">
      <c r="A98" s="5"/>
      <c r="B98" s="19"/>
      <c r="C98" s="19"/>
      <c r="D98" s="19"/>
      <c r="E98" s="19"/>
      <c r="F98" s="19"/>
    </row>
    <row r="99" spans="1:6" x14ac:dyDescent="0.3">
      <c r="A99" s="25" t="s">
        <v>40</v>
      </c>
      <c r="B99" s="19"/>
      <c r="C99" s="19"/>
      <c r="D99" s="19"/>
      <c r="E99" s="19"/>
      <c r="F99" s="19"/>
    </row>
    <row r="100" spans="1:6" x14ac:dyDescent="0.3">
      <c r="A100" s="4" t="s">
        <v>16</v>
      </c>
      <c r="B100" s="20">
        <v>816210</v>
      </c>
      <c r="C100" s="20">
        <v>885415</v>
      </c>
      <c r="D100" s="20">
        <v>914586</v>
      </c>
      <c r="E100" s="20">
        <v>934596</v>
      </c>
      <c r="F100" s="20">
        <v>954450</v>
      </c>
    </row>
    <row r="101" spans="1:6" x14ac:dyDescent="0.3">
      <c r="B101" s="19"/>
      <c r="C101" s="19"/>
      <c r="D101" s="19"/>
      <c r="E101" s="19"/>
      <c r="F101" s="19"/>
    </row>
    <row r="102" spans="1:6" x14ac:dyDescent="0.3">
      <c r="A102" s="6" t="s">
        <v>65</v>
      </c>
      <c r="B102" s="19">
        <v>321340</v>
      </c>
      <c r="C102" s="19">
        <v>376593</v>
      </c>
      <c r="D102" s="19">
        <v>391048</v>
      </c>
      <c r="E102" s="19">
        <v>397969</v>
      </c>
      <c r="F102" s="19">
        <v>404407</v>
      </c>
    </row>
    <row r="103" spans="1:6" x14ac:dyDescent="0.3">
      <c r="A103" s="7" t="s">
        <v>66</v>
      </c>
      <c r="B103" s="19">
        <v>133407</v>
      </c>
      <c r="C103" s="19">
        <v>137543</v>
      </c>
      <c r="D103" s="19">
        <v>140981</v>
      </c>
      <c r="E103" s="19">
        <v>144506</v>
      </c>
      <c r="F103" s="19">
        <v>148118</v>
      </c>
    </row>
    <row r="104" spans="1:6" x14ac:dyDescent="0.3">
      <c r="A104" s="7" t="s">
        <v>52</v>
      </c>
      <c r="B104" s="19">
        <v>75775</v>
      </c>
      <c r="C104" s="19">
        <v>77299</v>
      </c>
      <c r="D104" s="19">
        <v>80359</v>
      </c>
      <c r="E104" s="19">
        <v>82368</v>
      </c>
      <c r="F104" s="19">
        <v>84427</v>
      </c>
    </row>
    <row r="105" spans="1:6" x14ac:dyDescent="0.3">
      <c r="A105" s="4" t="s">
        <v>20</v>
      </c>
      <c r="B105" s="20">
        <v>530522</v>
      </c>
      <c r="C105" s="20">
        <v>591435</v>
      </c>
      <c r="D105" s="20">
        <v>612388</v>
      </c>
      <c r="E105" s="20">
        <v>624843</v>
      </c>
      <c r="F105" s="20">
        <v>636952</v>
      </c>
    </row>
    <row r="106" spans="1:6" x14ac:dyDescent="0.3">
      <c r="A106" s="4"/>
      <c r="B106" s="19"/>
      <c r="C106" s="19"/>
      <c r="D106" s="19"/>
      <c r="E106" s="19"/>
      <c r="F106" s="19"/>
    </row>
    <row r="107" spans="1:6" x14ac:dyDescent="0.3">
      <c r="A107" s="4" t="s">
        <v>21</v>
      </c>
      <c r="B107" s="20">
        <v>285688</v>
      </c>
      <c r="C107" s="20">
        <v>293980</v>
      </c>
      <c r="D107" s="20">
        <v>302198</v>
      </c>
      <c r="E107" s="20">
        <v>309753</v>
      </c>
      <c r="F107" s="20">
        <v>317497</v>
      </c>
    </row>
    <row r="108" spans="1:6" x14ac:dyDescent="0.3">
      <c r="A108" s="4"/>
      <c r="B108" s="20"/>
      <c r="C108" s="20"/>
      <c r="D108" s="20"/>
      <c r="E108" s="20"/>
      <c r="F108" s="20"/>
    </row>
    <row r="109" spans="1:6" x14ac:dyDescent="0.3">
      <c r="A109" s="4" t="s">
        <v>22</v>
      </c>
      <c r="B109" s="20">
        <v>816210</v>
      </c>
      <c r="C109" s="20">
        <v>885415</v>
      </c>
      <c r="D109" s="20">
        <v>914586</v>
      </c>
      <c r="E109" s="20">
        <v>934596</v>
      </c>
      <c r="F109" s="20">
        <v>954450</v>
      </c>
    </row>
    <row r="110" spans="1:6" x14ac:dyDescent="0.3">
      <c r="B110" s="19"/>
      <c r="C110" s="19"/>
      <c r="D110" s="19"/>
      <c r="E110" s="19"/>
      <c r="F110" s="19"/>
    </row>
    <row r="111" spans="1:6" x14ac:dyDescent="0.3">
      <c r="A111" s="4" t="s">
        <v>23</v>
      </c>
      <c r="B111" s="19"/>
      <c r="C111" s="19"/>
      <c r="D111" s="19"/>
      <c r="E111" s="19"/>
      <c r="F111" s="19"/>
    </row>
    <row r="112" spans="1:6" x14ac:dyDescent="0.3">
      <c r="A112" s="3" t="s">
        <v>53</v>
      </c>
      <c r="B112" s="19">
        <v>-11802</v>
      </c>
      <c r="C112" s="19">
        <v>9488</v>
      </c>
      <c r="D112" s="19">
        <v>-8763</v>
      </c>
      <c r="E112" s="19">
        <v>-12069</v>
      </c>
      <c r="F112" s="19">
        <v>-14753</v>
      </c>
    </row>
    <row r="113" spans="1:6" x14ac:dyDescent="0.3">
      <c r="B113" s="19"/>
      <c r="C113" s="19"/>
      <c r="D113" s="19"/>
      <c r="E113" s="19"/>
      <c r="F113" s="19"/>
    </row>
    <row r="114" spans="1:6" x14ac:dyDescent="0.3">
      <c r="A114" s="25" t="s">
        <v>44</v>
      </c>
      <c r="B114" s="19"/>
      <c r="C114" s="19"/>
      <c r="D114" s="19"/>
      <c r="E114" s="19"/>
      <c r="F114" s="19"/>
    </row>
    <row r="115" spans="1:6" x14ac:dyDescent="0.3">
      <c r="A115" s="4" t="s">
        <v>45</v>
      </c>
      <c r="B115" s="20">
        <v>869574</v>
      </c>
      <c r="C115" s="20">
        <v>940520</v>
      </c>
      <c r="D115" s="20">
        <v>973625</v>
      </c>
      <c r="E115" s="20">
        <v>997888</v>
      </c>
      <c r="F115" s="20">
        <v>1022167</v>
      </c>
    </row>
    <row r="116" spans="1:6" x14ac:dyDescent="0.3">
      <c r="A116" s="4"/>
      <c r="B116" s="19"/>
      <c r="C116" s="19"/>
      <c r="D116" s="19"/>
      <c r="E116" s="19"/>
      <c r="F116" s="19"/>
    </row>
    <row r="117" spans="1:6" x14ac:dyDescent="0.3">
      <c r="A117" s="6" t="s">
        <v>46</v>
      </c>
      <c r="B117" s="19">
        <v>503466</v>
      </c>
      <c r="C117" s="19">
        <v>563637</v>
      </c>
      <c r="D117" s="19">
        <v>586055</v>
      </c>
      <c r="E117" s="19">
        <v>600474</v>
      </c>
      <c r="F117" s="19">
        <v>614659</v>
      </c>
    </row>
    <row r="118" spans="1:6" x14ac:dyDescent="0.3">
      <c r="A118" s="6" t="s">
        <v>47</v>
      </c>
      <c r="B118" s="19">
        <v>327398</v>
      </c>
      <c r="C118" s="19">
        <v>337490</v>
      </c>
      <c r="D118" s="19">
        <v>347528</v>
      </c>
      <c r="E118" s="19">
        <v>356836</v>
      </c>
      <c r="F118" s="19">
        <v>366392</v>
      </c>
    </row>
    <row r="119" spans="1:6" x14ac:dyDescent="0.3">
      <c r="A119" s="6" t="s">
        <v>186</v>
      </c>
      <c r="B119" s="19">
        <v>38711</v>
      </c>
      <c r="C119" s="19">
        <v>39393</v>
      </c>
      <c r="D119" s="19">
        <v>40041</v>
      </c>
      <c r="E119" s="19">
        <v>40578</v>
      </c>
      <c r="F119" s="19">
        <v>41116</v>
      </c>
    </row>
    <row r="120" spans="1:6" x14ac:dyDescent="0.3">
      <c r="A120" s="4" t="s">
        <v>22</v>
      </c>
      <c r="B120" s="20">
        <v>869574</v>
      </c>
      <c r="C120" s="20">
        <v>940520</v>
      </c>
      <c r="D120" s="20">
        <v>973625</v>
      </c>
      <c r="E120" s="20">
        <v>997888</v>
      </c>
      <c r="F120" s="20">
        <v>1022167</v>
      </c>
    </row>
    <row r="124" spans="1:6" ht="15.6" x14ac:dyDescent="0.3">
      <c r="A124" s="8" t="s">
        <v>149</v>
      </c>
      <c r="B124" s="26">
        <v>2020</v>
      </c>
      <c r="C124" s="26">
        <v>2021</v>
      </c>
      <c r="D124" s="26">
        <v>2022</v>
      </c>
      <c r="E124" s="26">
        <v>2023</v>
      </c>
      <c r="F124" s="26">
        <v>2024</v>
      </c>
    </row>
    <row r="125" spans="1:6" x14ac:dyDescent="0.3">
      <c r="A125" s="25" t="s">
        <v>28</v>
      </c>
    </row>
    <row r="126" spans="1:6" x14ac:dyDescent="0.3">
      <c r="A126" s="5" t="s">
        <v>61</v>
      </c>
    </row>
    <row r="127" spans="1:6" x14ac:dyDescent="0.3">
      <c r="A127" s="3" t="s">
        <v>62</v>
      </c>
      <c r="B127" s="19">
        <v>316339</v>
      </c>
      <c r="C127" s="19">
        <v>296804</v>
      </c>
      <c r="D127" s="19">
        <v>277721</v>
      </c>
      <c r="E127" s="19">
        <v>284664</v>
      </c>
      <c r="F127" s="19">
        <v>291781</v>
      </c>
    </row>
    <row r="128" spans="1:6" x14ac:dyDescent="0.3">
      <c r="A128" s="7" t="s">
        <v>63</v>
      </c>
      <c r="B128" s="19">
        <v>199294</v>
      </c>
      <c r="C128" s="19">
        <v>207169</v>
      </c>
      <c r="D128" s="19">
        <v>195793</v>
      </c>
      <c r="E128" s="19">
        <v>202965</v>
      </c>
      <c r="F128" s="19">
        <v>212124</v>
      </c>
    </row>
    <row r="129" spans="1:6" x14ac:dyDescent="0.3">
      <c r="A129" s="7"/>
      <c r="B129" s="19"/>
      <c r="C129" s="19"/>
      <c r="D129" s="19"/>
      <c r="E129" s="19"/>
      <c r="F129" s="19"/>
    </row>
    <row r="130" spans="1:6" x14ac:dyDescent="0.3">
      <c r="A130" s="5" t="s">
        <v>36</v>
      </c>
      <c r="B130" s="20">
        <v>87173</v>
      </c>
      <c r="C130" s="20">
        <v>73510</v>
      </c>
      <c r="D130" s="20">
        <v>73942</v>
      </c>
      <c r="E130" s="20">
        <v>74350</v>
      </c>
      <c r="F130" s="20">
        <v>74732</v>
      </c>
    </row>
    <row r="131" spans="1:6" x14ac:dyDescent="0.3">
      <c r="A131" s="5"/>
      <c r="B131" s="19"/>
      <c r="C131" s="19"/>
      <c r="D131" s="19"/>
      <c r="E131" s="19"/>
      <c r="F131" s="19"/>
    </row>
    <row r="132" spans="1:6" x14ac:dyDescent="0.3">
      <c r="A132" s="5" t="s">
        <v>64</v>
      </c>
      <c r="B132" s="20">
        <v>29872</v>
      </c>
      <c r="C132" s="20">
        <v>16124</v>
      </c>
      <c r="D132" s="20">
        <v>7985</v>
      </c>
      <c r="E132" s="20">
        <v>7349</v>
      </c>
      <c r="F132" s="20">
        <v>4924</v>
      </c>
    </row>
    <row r="133" spans="1:6" x14ac:dyDescent="0.3">
      <c r="A133" s="7"/>
      <c r="B133" s="19"/>
      <c r="C133" s="19"/>
      <c r="D133" s="19"/>
      <c r="E133" s="19"/>
      <c r="F133" s="19"/>
    </row>
    <row r="134" spans="1:6" x14ac:dyDescent="0.3">
      <c r="A134" s="5" t="s">
        <v>5</v>
      </c>
      <c r="B134" s="20">
        <v>22052</v>
      </c>
      <c r="C134" s="20">
        <v>20951</v>
      </c>
      <c r="D134" s="20">
        <v>21756</v>
      </c>
      <c r="E134" s="20">
        <v>22466</v>
      </c>
      <c r="F134" s="20">
        <v>23325</v>
      </c>
    </row>
    <row r="135" spans="1:6" x14ac:dyDescent="0.3">
      <c r="A135" s="5"/>
      <c r="B135" s="20"/>
      <c r="C135" s="20"/>
      <c r="D135" s="20"/>
      <c r="E135" s="20"/>
      <c r="F135" s="20"/>
    </row>
    <row r="136" spans="1:6" x14ac:dyDescent="0.3">
      <c r="A136" s="5" t="s">
        <v>10</v>
      </c>
      <c r="B136" s="20">
        <v>51924</v>
      </c>
      <c r="C136" s="20">
        <v>37075</v>
      </c>
      <c r="D136" s="20">
        <v>29741</v>
      </c>
      <c r="E136" s="20">
        <v>29814</v>
      </c>
      <c r="F136" s="20">
        <v>28249</v>
      </c>
    </row>
    <row r="137" spans="1:6" x14ac:dyDescent="0.3">
      <c r="A137" s="5" t="s">
        <v>39</v>
      </c>
      <c r="B137" s="20">
        <v>12981</v>
      </c>
      <c r="C137" s="20">
        <v>9269</v>
      </c>
      <c r="D137" s="20">
        <v>7435</v>
      </c>
      <c r="E137" s="20">
        <v>7454</v>
      </c>
      <c r="F137" s="20">
        <v>7062</v>
      </c>
    </row>
    <row r="138" spans="1:6" x14ac:dyDescent="0.3">
      <c r="A138" s="5" t="s">
        <v>12</v>
      </c>
      <c r="B138" s="20">
        <v>38943</v>
      </c>
      <c r="C138" s="20">
        <v>27807</v>
      </c>
      <c r="D138" s="20">
        <v>22306</v>
      </c>
      <c r="E138" s="20">
        <v>22361</v>
      </c>
      <c r="F138" s="20">
        <v>21187</v>
      </c>
    </row>
    <row r="139" spans="1:6" x14ac:dyDescent="0.3">
      <c r="A139" s="5"/>
      <c r="B139" s="19"/>
      <c r="C139" s="19"/>
      <c r="D139" s="19"/>
      <c r="E139" s="19"/>
      <c r="F139" s="19"/>
    </row>
    <row r="140" spans="1:6" x14ac:dyDescent="0.3">
      <c r="A140" s="25" t="s">
        <v>40</v>
      </c>
      <c r="B140" s="19"/>
      <c r="C140" s="19"/>
      <c r="D140" s="19"/>
      <c r="E140" s="19"/>
      <c r="F140" s="19"/>
    </row>
    <row r="141" spans="1:6" x14ac:dyDescent="0.3">
      <c r="A141" s="4" t="s">
        <v>16</v>
      </c>
      <c r="B141" s="20">
        <v>1482484</v>
      </c>
      <c r="C141" s="20">
        <v>1463767</v>
      </c>
      <c r="D141" s="20">
        <v>1494053</v>
      </c>
      <c r="E141" s="20">
        <v>1542791</v>
      </c>
      <c r="F141" s="20">
        <v>1601785</v>
      </c>
    </row>
    <row r="142" spans="1:6" x14ac:dyDescent="0.3">
      <c r="B142" s="19"/>
      <c r="C142" s="19"/>
      <c r="D142" s="19"/>
      <c r="E142" s="19"/>
      <c r="F142" s="19"/>
    </row>
    <row r="143" spans="1:6" x14ac:dyDescent="0.3">
      <c r="A143" s="6" t="s">
        <v>65</v>
      </c>
      <c r="B143" s="19">
        <v>896821</v>
      </c>
      <c r="C143" s="19">
        <v>934933</v>
      </c>
      <c r="D143" s="19">
        <v>978966</v>
      </c>
      <c r="E143" s="19">
        <v>1014827</v>
      </c>
      <c r="F143" s="19">
        <v>1060622</v>
      </c>
    </row>
    <row r="144" spans="1:6" x14ac:dyDescent="0.3">
      <c r="A144" s="7" t="s">
        <v>66</v>
      </c>
      <c r="B144" s="19">
        <v>159658</v>
      </c>
      <c r="C144" s="19">
        <v>137146</v>
      </c>
      <c r="D144" s="19">
        <v>140575</v>
      </c>
      <c r="E144" s="19">
        <v>144089</v>
      </c>
      <c r="F144" s="19">
        <v>147691</v>
      </c>
    </row>
    <row r="145" spans="1:6" x14ac:dyDescent="0.3">
      <c r="A145" s="7" t="s">
        <v>52</v>
      </c>
      <c r="B145" s="19">
        <v>90686</v>
      </c>
      <c r="C145" s="19">
        <v>77076</v>
      </c>
      <c r="D145" s="19">
        <v>80128</v>
      </c>
      <c r="E145" s="19">
        <v>82131</v>
      </c>
      <c r="F145" s="19">
        <v>84184</v>
      </c>
    </row>
    <row r="146" spans="1:6" x14ac:dyDescent="0.3">
      <c r="A146" s="4" t="s">
        <v>20</v>
      </c>
      <c r="B146" s="20">
        <v>1147164</v>
      </c>
      <c r="C146" s="20">
        <v>1149155</v>
      </c>
      <c r="D146" s="20">
        <v>1199669</v>
      </c>
      <c r="E146" s="20">
        <v>1241047</v>
      </c>
      <c r="F146" s="20">
        <v>1292498</v>
      </c>
    </row>
    <row r="147" spans="1:6" x14ac:dyDescent="0.3">
      <c r="A147" s="4"/>
      <c r="B147" s="19"/>
      <c r="C147" s="19"/>
      <c r="D147" s="19"/>
      <c r="E147" s="19"/>
      <c r="F147" s="19"/>
    </row>
    <row r="148" spans="1:6" x14ac:dyDescent="0.3">
      <c r="A148" s="4" t="s">
        <v>21</v>
      </c>
      <c r="B148" s="20">
        <v>335319</v>
      </c>
      <c r="C148" s="20">
        <v>314612</v>
      </c>
      <c r="D148" s="20">
        <v>294384</v>
      </c>
      <c r="E148" s="20">
        <v>301744</v>
      </c>
      <c r="F148" s="20">
        <v>309287</v>
      </c>
    </row>
    <row r="149" spans="1:6" x14ac:dyDescent="0.3">
      <c r="A149" s="4"/>
      <c r="B149" s="20"/>
      <c r="C149" s="20"/>
      <c r="D149" s="20"/>
      <c r="E149" s="20"/>
      <c r="F149" s="20"/>
    </row>
    <row r="150" spans="1:6" x14ac:dyDescent="0.3">
      <c r="A150" s="4" t="s">
        <v>22</v>
      </c>
      <c r="B150" s="20">
        <v>1482484</v>
      </c>
      <c r="C150" s="20">
        <v>1463767</v>
      </c>
      <c r="D150" s="20">
        <v>1494053</v>
      </c>
      <c r="E150" s="20">
        <v>1542791</v>
      </c>
      <c r="F150" s="20">
        <v>1601785</v>
      </c>
    </row>
    <row r="151" spans="1:6" x14ac:dyDescent="0.3">
      <c r="B151" s="19"/>
      <c r="C151" s="19"/>
      <c r="D151" s="19"/>
      <c r="E151" s="19"/>
      <c r="F151" s="19"/>
    </row>
    <row r="152" spans="1:6" x14ac:dyDescent="0.3">
      <c r="A152" s="4" t="s">
        <v>23</v>
      </c>
      <c r="B152" s="19"/>
      <c r="C152" s="19"/>
      <c r="D152" s="19"/>
      <c r="E152" s="19"/>
      <c r="F152" s="19"/>
    </row>
    <row r="153" spans="1:6" x14ac:dyDescent="0.3">
      <c r="A153" s="3" t="s">
        <v>53</v>
      </c>
      <c r="B153" s="19">
        <v>-31421</v>
      </c>
      <c r="C153" s="19">
        <v>-48513</v>
      </c>
      <c r="D153" s="19">
        <v>-42534</v>
      </c>
      <c r="E153" s="19">
        <v>-15001</v>
      </c>
      <c r="F153" s="19">
        <v>-13643</v>
      </c>
    </row>
    <row r="154" spans="1:6" x14ac:dyDescent="0.3">
      <c r="B154" s="19"/>
      <c r="C154" s="19"/>
      <c r="D154" s="19"/>
      <c r="E154" s="19"/>
      <c r="F154" s="19"/>
    </row>
    <row r="155" spans="1:6" x14ac:dyDescent="0.3">
      <c r="A155" s="25" t="s">
        <v>44</v>
      </c>
      <c r="B155" s="19"/>
      <c r="C155" s="19"/>
      <c r="D155" s="19"/>
      <c r="E155" s="19"/>
      <c r="F155" s="19"/>
    </row>
    <row r="156" spans="1:6" x14ac:dyDescent="0.3">
      <c r="A156" s="4" t="s">
        <v>45</v>
      </c>
      <c r="B156" s="20">
        <v>1452719</v>
      </c>
      <c r="C156" s="20">
        <v>1437609</v>
      </c>
      <c r="D156" s="20">
        <v>1469919</v>
      </c>
      <c r="E156" s="20">
        <v>1522793</v>
      </c>
      <c r="F156" s="20">
        <v>1586020</v>
      </c>
    </row>
    <row r="157" spans="1:6" x14ac:dyDescent="0.3">
      <c r="A157" s="4"/>
      <c r="B157" s="19"/>
      <c r="C157" s="19"/>
      <c r="D157" s="19"/>
      <c r="E157" s="19"/>
      <c r="F157" s="19"/>
    </row>
    <row r="158" spans="1:6" x14ac:dyDescent="0.3">
      <c r="A158" s="6" t="s">
        <v>46</v>
      </c>
      <c r="B158" s="19">
        <v>1100131</v>
      </c>
      <c r="C158" s="19">
        <v>1106636</v>
      </c>
      <c r="D158" s="19">
        <v>1160080</v>
      </c>
      <c r="E158" s="19">
        <v>1205057</v>
      </c>
      <c r="F158" s="19">
        <v>1260186</v>
      </c>
    </row>
    <row r="159" spans="1:6" x14ac:dyDescent="0.3">
      <c r="A159" s="6" t="s">
        <v>47</v>
      </c>
      <c r="B159" s="19">
        <v>317212</v>
      </c>
      <c r="C159" s="19">
        <v>298252</v>
      </c>
      <c r="D159" s="19">
        <v>279665</v>
      </c>
      <c r="E159" s="19">
        <v>287260</v>
      </c>
      <c r="F159" s="19">
        <v>295060</v>
      </c>
    </row>
    <row r="160" spans="1:6" x14ac:dyDescent="0.3">
      <c r="A160" s="6" t="s">
        <v>186</v>
      </c>
      <c r="B160" s="19">
        <v>35376</v>
      </c>
      <c r="C160" s="19">
        <v>32720</v>
      </c>
      <c r="D160" s="19">
        <v>30174</v>
      </c>
      <c r="E160" s="19">
        <v>30476</v>
      </c>
      <c r="F160" s="19">
        <v>30774</v>
      </c>
    </row>
    <row r="161" spans="1:6" x14ac:dyDescent="0.3">
      <c r="A161" s="4" t="s">
        <v>22</v>
      </c>
      <c r="B161" s="20">
        <v>1452719</v>
      </c>
      <c r="C161" s="20">
        <v>1437609</v>
      </c>
      <c r="D161" s="20">
        <v>1469919</v>
      </c>
      <c r="E161" s="20">
        <v>1522793</v>
      </c>
      <c r="F161" s="20">
        <v>1586020</v>
      </c>
    </row>
    <row r="162" spans="1:6" x14ac:dyDescent="0.3">
      <c r="A162" s="4"/>
    </row>
    <row r="165" spans="1:6" ht="15.6" x14ac:dyDescent="0.3">
      <c r="A165" s="8" t="s">
        <v>227</v>
      </c>
      <c r="B165" s="26">
        <v>2020</v>
      </c>
      <c r="C165" s="26">
        <v>2021</v>
      </c>
      <c r="D165" s="26">
        <v>2022</v>
      </c>
      <c r="E165" s="26">
        <v>2023</v>
      </c>
      <c r="F165" s="26">
        <v>2024</v>
      </c>
    </row>
    <row r="166" spans="1:6" x14ac:dyDescent="0.3">
      <c r="A166" s="25" t="s">
        <v>28</v>
      </c>
    </row>
    <row r="167" spans="1:6" x14ac:dyDescent="0.3">
      <c r="A167" s="5" t="s">
        <v>61</v>
      </c>
    </row>
    <row r="168" spans="1:6" x14ac:dyDescent="0.3">
      <c r="A168" s="3" t="s">
        <v>62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</row>
    <row r="169" spans="1:6" x14ac:dyDescent="0.3">
      <c r="A169" s="7" t="s">
        <v>63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</row>
    <row r="170" spans="1:6" x14ac:dyDescent="0.3">
      <c r="A170" s="7"/>
      <c r="B170" s="19"/>
      <c r="C170" s="19"/>
      <c r="D170" s="19"/>
      <c r="E170" s="19"/>
      <c r="F170" s="19"/>
    </row>
    <row r="171" spans="1:6" x14ac:dyDescent="0.3">
      <c r="A171" s="5" t="s">
        <v>36</v>
      </c>
      <c r="B171" s="20">
        <v>624</v>
      </c>
      <c r="C171" s="20">
        <v>477</v>
      </c>
      <c r="D171" s="20">
        <v>472</v>
      </c>
      <c r="E171" s="20">
        <v>460</v>
      </c>
      <c r="F171" s="20">
        <v>451</v>
      </c>
    </row>
    <row r="172" spans="1:6" x14ac:dyDescent="0.3">
      <c r="A172" s="5"/>
      <c r="B172" s="19"/>
      <c r="C172" s="19"/>
      <c r="D172" s="19"/>
      <c r="E172" s="19"/>
      <c r="F172" s="19"/>
    </row>
    <row r="173" spans="1:6" x14ac:dyDescent="0.3">
      <c r="A173" s="5" t="s">
        <v>64</v>
      </c>
      <c r="B173" s="20">
        <v>-624</v>
      </c>
      <c r="C173" s="20">
        <v>-477</v>
      </c>
      <c r="D173" s="20">
        <v>-472</v>
      </c>
      <c r="E173" s="20">
        <v>-460</v>
      </c>
      <c r="F173" s="20">
        <v>-451</v>
      </c>
    </row>
    <row r="174" spans="1:6" x14ac:dyDescent="0.3">
      <c r="A174" s="7"/>
      <c r="B174" s="19"/>
      <c r="C174" s="19"/>
      <c r="D174" s="19"/>
      <c r="E174" s="19"/>
      <c r="F174" s="19"/>
    </row>
    <row r="175" spans="1:6" x14ac:dyDescent="0.3">
      <c r="A175" s="5" t="s">
        <v>5</v>
      </c>
      <c r="B175" s="20">
        <v>-8</v>
      </c>
      <c r="C175" s="20">
        <v>1438</v>
      </c>
      <c r="D175" s="20">
        <v>3317</v>
      </c>
      <c r="E175" s="20">
        <v>3268</v>
      </c>
      <c r="F175" s="20">
        <v>2610</v>
      </c>
    </row>
    <row r="176" spans="1:6" x14ac:dyDescent="0.3">
      <c r="A176" s="5"/>
      <c r="B176" s="20"/>
      <c r="C176" s="20"/>
      <c r="D176" s="20"/>
      <c r="E176" s="20"/>
      <c r="F176" s="20"/>
    </row>
    <row r="177" spans="1:6" x14ac:dyDescent="0.3">
      <c r="A177" s="5" t="s">
        <v>10</v>
      </c>
      <c r="B177" s="20">
        <v>-632</v>
      </c>
      <c r="C177" s="20">
        <v>960</v>
      </c>
      <c r="D177" s="20">
        <v>2845</v>
      </c>
      <c r="E177" s="20">
        <v>2808</v>
      </c>
      <c r="F177" s="20">
        <v>2159</v>
      </c>
    </row>
    <row r="178" spans="1:6" x14ac:dyDescent="0.3">
      <c r="A178" s="5" t="s">
        <v>39</v>
      </c>
      <c r="B178" s="20">
        <v>-158</v>
      </c>
      <c r="C178" s="20">
        <v>240</v>
      </c>
      <c r="D178" s="20">
        <v>711</v>
      </c>
      <c r="E178" s="20">
        <v>702</v>
      </c>
      <c r="F178" s="20">
        <v>540</v>
      </c>
    </row>
    <row r="179" spans="1:6" x14ac:dyDescent="0.3">
      <c r="A179" s="5" t="s">
        <v>12</v>
      </c>
      <c r="B179" s="20">
        <v>-474</v>
      </c>
      <c r="C179" s="20">
        <v>720</v>
      </c>
      <c r="D179" s="20">
        <v>2134</v>
      </c>
      <c r="E179" s="20">
        <v>2106</v>
      </c>
      <c r="F179" s="20">
        <v>1619</v>
      </c>
    </row>
    <row r="180" spans="1:6" x14ac:dyDescent="0.3">
      <c r="A180" s="5"/>
      <c r="B180" s="19"/>
      <c r="C180" s="19"/>
      <c r="D180" s="19"/>
      <c r="E180" s="19"/>
      <c r="F180" s="19"/>
    </row>
    <row r="181" spans="1:6" x14ac:dyDescent="0.3">
      <c r="A181" s="25" t="s">
        <v>40</v>
      </c>
      <c r="B181" s="19"/>
      <c r="C181" s="19"/>
      <c r="D181" s="19"/>
      <c r="E181" s="19"/>
      <c r="F181" s="19"/>
    </row>
    <row r="182" spans="1:6" x14ac:dyDescent="0.3">
      <c r="A182" s="4" t="s">
        <v>16</v>
      </c>
      <c r="B182" s="20">
        <v>100434</v>
      </c>
      <c r="C182" s="20">
        <v>227762</v>
      </c>
      <c r="D182" s="20">
        <v>224401</v>
      </c>
      <c r="E182" s="20">
        <v>179227</v>
      </c>
      <c r="F182" s="20">
        <v>178890</v>
      </c>
    </row>
    <row r="183" spans="1:6" x14ac:dyDescent="0.3">
      <c r="B183" s="19"/>
      <c r="C183" s="19"/>
      <c r="D183" s="19"/>
      <c r="E183" s="19"/>
      <c r="F183" s="19"/>
    </row>
    <row r="184" spans="1:6" x14ac:dyDescent="0.3">
      <c r="A184" s="6" t="s">
        <v>65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</row>
    <row r="185" spans="1:6" x14ac:dyDescent="0.3">
      <c r="A185" s="7" t="s">
        <v>66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 x14ac:dyDescent="0.3">
      <c r="A186" s="7" t="s">
        <v>52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7" spans="1:6" x14ac:dyDescent="0.3">
      <c r="A187" s="4" t="s">
        <v>20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3">
      <c r="A188" s="4"/>
      <c r="B188" s="19"/>
      <c r="C188" s="19"/>
      <c r="D188" s="19"/>
      <c r="E188" s="19"/>
      <c r="F188" s="19"/>
    </row>
    <row r="189" spans="1:6" x14ac:dyDescent="0.3">
      <c r="A189" s="4" t="s">
        <v>21</v>
      </c>
      <c r="B189" s="20">
        <v>100434</v>
      </c>
      <c r="C189" s="20">
        <v>227762</v>
      </c>
      <c r="D189" s="20">
        <v>224401</v>
      </c>
      <c r="E189" s="20">
        <v>179227</v>
      </c>
      <c r="F189" s="20">
        <v>178890</v>
      </c>
    </row>
    <row r="190" spans="1:6" x14ac:dyDescent="0.3">
      <c r="A190" s="4"/>
      <c r="B190" s="20"/>
      <c r="C190" s="20"/>
      <c r="D190" s="20"/>
      <c r="E190" s="20"/>
      <c r="F190" s="20"/>
    </row>
    <row r="191" spans="1:6" x14ac:dyDescent="0.3">
      <c r="A191" s="4" t="s">
        <v>22</v>
      </c>
      <c r="B191" s="20">
        <v>100434</v>
      </c>
      <c r="C191" s="20">
        <v>227762</v>
      </c>
      <c r="D191" s="20">
        <v>224401</v>
      </c>
      <c r="E191" s="20">
        <v>179227</v>
      </c>
      <c r="F191" s="20">
        <v>178890</v>
      </c>
    </row>
    <row r="192" spans="1:6" x14ac:dyDescent="0.3">
      <c r="B192" s="19"/>
      <c r="C192" s="19"/>
      <c r="D192" s="19"/>
      <c r="E192" s="19"/>
      <c r="F192" s="19"/>
    </row>
    <row r="193" spans="1:6" x14ac:dyDescent="0.3">
      <c r="A193" s="4" t="s">
        <v>23</v>
      </c>
      <c r="B193" s="19"/>
      <c r="C193" s="19"/>
      <c r="D193" s="19"/>
      <c r="E193" s="19"/>
      <c r="F193" s="19"/>
    </row>
    <row r="194" spans="1:6" x14ac:dyDescent="0.3">
      <c r="A194" s="3" t="s">
        <v>75</v>
      </c>
      <c r="B194" s="19">
        <v>101424</v>
      </c>
      <c r="C194" s="19">
        <v>126606</v>
      </c>
      <c r="D194" s="19">
        <v>73233</v>
      </c>
      <c r="E194" s="19">
        <v>31445</v>
      </c>
      <c r="F194" s="19">
        <v>31802</v>
      </c>
    </row>
    <row r="195" spans="1:6" x14ac:dyDescent="0.3">
      <c r="A195" s="3" t="s">
        <v>43</v>
      </c>
      <c r="B195" s="19">
        <v>0</v>
      </c>
      <c r="C195" s="19">
        <v>0</v>
      </c>
      <c r="D195" s="19">
        <v>-78726</v>
      </c>
      <c r="E195" s="19">
        <v>-78724</v>
      </c>
      <c r="F195" s="19">
        <v>-33759</v>
      </c>
    </row>
    <row r="196" spans="1:6" x14ac:dyDescent="0.3">
      <c r="B196" s="19"/>
      <c r="C196" s="19"/>
      <c r="D196" s="19"/>
      <c r="E196" s="19"/>
      <c r="F196" s="19"/>
    </row>
    <row r="197" spans="1:6" x14ac:dyDescent="0.3">
      <c r="A197" s="25" t="s">
        <v>44</v>
      </c>
      <c r="B197" s="19"/>
      <c r="C197" s="19"/>
      <c r="D197" s="19"/>
      <c r="E197" s="19"/>
      <c r="F197" s="19"/>
    </row>
    <row r="198" spans="1:6" x14ac:dyDescent="0.3">
      <c r="A198" s="4" t="s">
        <v>45</v>
      </c>
      <c r="B198" s="20">
        <v>56394</v>
      </c>
      <c r="C198" s="20">
        <v>128002</v>
      </c>
      <c r="D198" s="20">
        <v>126226</v>
      </c>
      <c r="E198" s="20">
        <v>100905</v>
      </c>
      <c r="F198" s="20">
        <v>100804</v>
      </c>
    </row>
    <row r="199" spans="1:6" x14ac:dyDescent="0.3">
      <c r="A199" s="4"/>
      <c r="B199" s="19"/>
      <c r="C199" s="19"/>
      <c r="D199" s="19"/>
      <c r="E199" s="19"/>
      <c r="F199" s="19"/>
    </row>
    <row r="200" spans="1:6" x14ac:dyDescent="0.3">
      <c r="A200" s="6" t="s">
        <v>46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 x14ac:dyDescent="0.3">
      <c r="A201" s="6" t="s">
        <v>47</v>
      </c>
      <c r="B201" s="19">
        <v>6629</v>
      </c>
      <c r="C201" s="19">
        <v>15488</v>
      </c>
      <c r="D201" s="19">
        <v>15708</v>
      </c>
      <c r="E201" s="19">
        <v>12904</v>
      </c>
      <c r="F201" s="19">
        <v>13238</v>
      </c>
    </row>
    <row r="202" spans="1:6" x14ac:dyDescent="0.3">
      <c r="A202" s="6" t="s">
        <v>186</v>
      </c>
      <c r="B202" s="19">
        <v>49765</v>
      </c>
      <c r="C202" s="19">
        <v>112514</v>
      </c>
      <c r="D202" s="19">
        <v>110518</v>
      </c>
      <c r="E202" s="19">
        <v>88001</v>
      </c>
      <c r="F202" s="19">
        <v>87567</v>
      </c>
    </row>
    <row r="203" spans="1:6" x14ac:dyDescent="0.3">
      <c r="A203" s="4" t="s">
        <v>22</v>
      </c>
      <c r="B203" s="20">
        <v>56394</v>
      </c>
      <c r="C203" s="20">
        <v>128002</v>
      </c>
      <c r="D203" s="20">
        <v>126226</v>
      </c>
      <c r="E203" s="20">
        <v>100905</v>
      </c>
      <c r="F203" s="20">
        <v>100804</v>
      </c>
    </row>
    <row r="207" spans="1:6" ht="15.6" x14ac:dyDescent="0.3">
      <c r="A207" s="8" t="s">
        <v>27</v>
      </c>
      <c r="B207" s="26">
        <v>2020</v>
      </c>
      <c r="C207" s="26">
        <v>2021</v>
      </c>
      <c r="D207" s="26">
        <v>2022</v>
      </c>
      <c r="E207" s="26">
        <v>2023</v>
      </c>
      <c r="F207" s="26">
        <v>2024</v>
      </c>
    </row>
    <row r="208" spans="1:6" x14ac:dyDescent="0.3">
      <c r="A208" s="25" t="s">
        <v>28</v>
      </c>
    </row>
    <row r="209" spans="1:6" x14ac:dyDescent="0.3">
      <c r="A209" s="5" t="s">
        <v>61</v>
      </c>
    </row>
    <row r="210" spans="1:6" x14ac:dyDescent="0.3">
      <c r="A210" s="3" t="s">
        <v>62</v>
      </c>
      <c r="B210" s="19">
        <v>951566</v>
      </c>
      <c r="C210" s="19">
        <v>875810</v>
      </c>
      <c r="D210" s="19">
        <v>834179</v>
      </c>
      <c r="E210" s="19">
        <v>856423</v>
      </c>
      <c r="F210" s="19">
        <v>879265</v>
      </c>
    </row>
    <row r="211" spans="1:6" x14ac:dyDescent="0.3">
      <c r="A211" s="7" t="s">
        <v>63</v>
      </c>
      <c r="B211" s="19">
        <v>629122</v>
      </c>
      <c r="C211" s="19">
        <v>663278</v>
      </c>
      <c r="D211" s="19">
        <v>601501</v>
      </c>
      <c r="E211" s="19">
        <v>619498</v>
      </c>
      <c r="F211" s="19">
        <v>641395</v>
      </c>
    </row>
    <row r="212" spans="1:6" x14ac:dyDescent="0.3">
      <c r="A212" s="7"/>
      <c r="B212" s="19"/>
      <c r="C212" s="19"/>
      <c r="D212" s="19"/>
      <c r="E212" s="19"/>
      <c r="F212" s="19"/>
    </row>
    <row r="213" spans="1:6" x14ac:dyDescent="0.3">
      <c r="A213" s="5" t="s">
        <v>36</v>
      </c>
      <c r="B213" s="20">
        <v>237596</v>
      </c>
      <c r="C213" s="20">
        <v>207568</v>
      </c>
      <c r="D213" s="20">
        <v>209049</v>
      </c>
      <c r="E213" s="20">
        <v>209433</v>
      </c>
      <c r="F213" s="20">
        <v>210518</v>
      </c>
    </row>
    <row r="214" spans="1:6" x14ac:dyDescent="0.3">
      <c r="A214" s="5"/>
      <c r="B214" s="19"/>
      <c r="C214" s="19"/>
      <c r="D214" s="19"/>
      <c r="E214" s="19"/>
      <c r="F214" s="19"/>
    </row>
    <row r="215" spans="1:6" x14ac:dyDescent="0.3">
      <c r="A215" s="5" t="s">
        <v>64</v>
      </c>
      <c r="B215" s="20">
        <v>84848</v>
      </c>
      <c r="C215" s="20">
        <v>4964</v>
      </c>
      <c r="D215" s="20">
        <v>23629</v>
      </c>
      <c r="E215" s="20">
        <v>27492</v>
      </c>
      <c r="F215" s="20">
        <v>27352</v>
      </c>
    </row>
    <row r="216" spans="1:6" x14ac:dyDescent="0.3">
      <c r="A216" s="7"/>
      <c r="B216" s="19"/>
      <c r="C216" s="19"/>
      <c r="D216" s="19"/>
      <c r="E216" s="19"/>
      <c r="F216" s="19"/>
    </row>
    <row r="217" spans="1:6" x14ac:dyDescent="0.3">
      <c r="A217" s="5" t="s">
        <v>5</v>
      </c>
      <c r="B217" s="20">
        <v>47569</v>
      </c>
      <c r="C217" s="20">
        <v>45890</v>
      </c>
      <c r="D217" s="20">
        <v>48036</v>
      </c>
      <c r="E217" s="20">
        <v>49029</v>
      </c>
      <c r="F217" s="20">
        <v>49847</v>
      </c>
    </row>
    <row r="218" spans="1:6" x14ac:dyDescent="0.3">
      <c r="A218" s="5"/>
      <c r="B218" s="20"/>
      <c r="C218" s="20"/>
      <c r="D218" s="20"/>
      <c r="E218" s="20"/>
      <c r="F218" s="20"/>
    </row>
    <row r="219" spans="1:6" x14ac:dyDescent="0.3">
      <c r="A219" s="5" t="s">
        <v>10</v>
      </c>
      <c r="B219" s="20">
        <v>132417</v>
      </c>
      <c r="C219" s="20">
        <v>50854</v>
      </c>
      <c r="D219" s="20">
        <v>71665</v>
      </c>
      <c r="E219" s="20">
        <v>76521</v>
      </c>
      <c r="F219" s="20">
        <v>77199</v>
      </c>
    </row>
    <row r="220" spans="1:6" x14ac:dyDescent="0.3">
      <c r="A220" s="5" t="s">
        <v>39</v>
      </c>
      <c r="B220" s="20">
        <v>33104</v>
      </c>
      <c r="C220" s="20">
        <v>12714</v>
      </c>
      <c r="D220" s="20">
        <v>17916</v>
      </c>
      <c r="E220" s="20">
        <v>19130</v>
      </c>
      <c r="F220" s="20">
        <v>19300</v>
      </c>
    </row>
    <row r="221" spans="1:6" x14ac:dyDescent="0.3">
      <c r="A221" s="5" t="s">
        <v>12</v>
      </c>
      <c r="B221" s="20">
        <v>99313</v>
      </c>
      <c r="C221" s="20">
        <v>38141</v>
      </c>
      <c r="D221" s="20">
        <v>53749</v>
      </c>
      <c r="E221" s="20">
        <v>57391</v>
      </c>
      <c r="F221" s="20">
        <v>57899</v>
      </c>
    </row>
    <row r="222" spans="1:6" x14ac:dyDescent="0.3">
      <c r="A222" s="5"/>
      <c r="B222" s="19"/>
      <c r="C222" s="19"/>
      <c r="D222" s="19"/>
      <c r="E222" s="19"/>
      <c r="F222" s="19"/>
    </row>
    <row r="223" spans="1:6" x14ac:dyDescent="0.3">
      <c r="A223" s="25" t="s">
        <v>40</v>
      </c>
      <c r="B223" s="19"/>
      <c r="C223" s="19"/>
      <c r="D223" s="19"/>
      <c r="E223" s="19"/>
      <c r="F223" s="19"/>
    </row>
    <row r="224" spans="1:6" x14ac:dyDescent="0.3">
      <c r="A224" s="4" t="s">
        <v>16</v>
      </c>
      <c r="B224" s="20">
        <v>3224866</v>
      </c>
      <c r="C224" s="20">
        <v>3268566</v>
      </c>
      <c r="D224" s="20">
        <v>3318208</v>
      </c>
      <c r="E224" s="20">
        <v>3364294</v>
      </c>
      <c r="F224" s="20">
        <v>3467486</v>
      </c>
    </row>
    <row r="225" spans="1:6" x14ac:dyDescent="0.3">
      <c r="B225" s="19"/>
      <c r="C225" s="19"/>
      <c r="D225" s="19"/>
      <c r="E225" s="19"/>
      <c r="F225" s="19"/>
    </row>
    <row r="226" spans="1:6" x14ac:dyDescent="0.3">
      <c r="A226" s="6" t="s">
        <v>65</v>
      </c>
      <c r="B226" s="19">
        <v>1391689</v>
      </c>
      <c r="C226" s="19">
        <v>1482202</v>
      </c>
      <c r="D226" s="19">
        <v>1536299</v>
      </c>
      <c r="E226" s="19">
        <v>1586024</v>
      </c>
      <c r="F226" s="19">
        <v>1646908</v>
      </c>
    </row>
    <row r="227" spans="1:6" x14ac:dyDescent="0.3">
      <c r="A227" s="7" t="s">
        <v>66</v>
      </c>
      <c r="B227" s="19">
        <v>464207</v>
      </c>
      <c r="C227" s="19">
        <v>411602</v>
      </c>
      <c r="D227" s="19">
        <v>422577</v>
      </c>
      <c r="E227" s="19">
        <v>433847</v>
      </c>
      <c r="F227" s="19">
        <v>445418</v>
      </c>
    </row>
    <row r="228" spans="1:6" x14ac:dyDescent="0.3">
      <c r="A228" s="7" t="s">
        <v>52</v>
      </c>
      <c r="B228" s="19">
        <v>263670</v>
      </c>
      <c r="C228" s="19">
        <v>231321</v>
      </c>
      <c r="D228" s="19">
        <v>240869</v>
      </c>
      <c r="E228" s="19">
        <v>247293</v>
      </c>
      <c r="F228" s="19">
        <v>253889</v>
      </c>
    </row>
    <row r="229" spans="1:6" x14ac:dyDescent="0.3">
      <c r="A229" s="4" t="s">
        <v>20</v>
      </c>
      <c r="B229" s="20">
        <v>2119566</v>
      </c>
      <c r="C229" s="20">
        <v>2125125</v>
      </c>
      <c r="D229" s="20">
        <v>2199745</v>
      </c>
      <c r="E229" s="20">
        <v>2267164</v>
      </c>
      <c r="F229" s="20">
        <v>2346215</v>
      </c>
    </row>
    <row r="230" spans="1:6" x14ac:dyDescent="0.3">
      <c r="A230" s="4"/>
      <c r="B230" s="19"/>
      <c r="C230" s="19"/>
      <c r="D230" s="19"/>
      <c r="E230" s="19"/>
      <c r="F230" s="19"/>
    </row>
    <row r="231" spans="1:6" x14ac:dyDescent="0.3">
      <c r="A231" s="4" t="s">
        <v>21</v>
      </c>
      <c r="B231" s="20">
        <v>1105300</v>
      </c>
      <c r="C231" s="20">
        <v>1143441</v>
      </c>
      <c r="D231" s="20">
        <v>1118463</v>
      </c>
      <c r="E231" s="20">
        <v>1097130</v>
      </c>
      <c r="F231" s="20">
        <v>1121271</v>
      </c>
    </row>
    <row r="232" spans="1:6" x14ac:dyDescent="0.3">
      <c r="A232" s="1" t="s">
        <v>244</v>
      </c>
      <c r="B232" s="57">
        <v>3.8230638326468336</v>
      </c>
      <c r="C232" s="57">
        <v>4.0000005366983613</v>
      </c>
      <c r="D232" s="57">
        <v>3.9999994504105434</v>
      </c>
      <c r="E232" s="57">
        <v>3.9999989252500674</v>
      </c>
      <c r="F232" s="57">
        <v>4</v>
      </c>
    </row>
    <row r="233" spans="1:6" x14ac:dyDescent="0.3">
      <c r="A233" s="4" t="s">
        <v>22</v>
      </c>
      <c r="B233" s="20">
        <v>3224866</v>
      </c>
      <c r="C233" s="20">
        <v>3268566</v>
      </c>
      <c r="D233" s="20">
        <v>3318208</v>
      </c>
      <c r="E233" s="20">
        <v>3364294</v>
      </c>
      <c r="F233" s="20">
        <v>3467486</v>
      </c>
    </row>
    <row r="234" spans="1:6" x14ac:dyDescent="0.3">
      <c r="B234" s="19"/>
      <c r="C234" s="19"/>
      <c r="D234" s="19"/>
      <c r="E234" s="19"/>
      <c r="F234" s="19"/>
    </row>
    <row r="235" spans="1:6" x14ac:dyDescent="0.3">
      <c r="A235" s="4" t="s">
        <v>23</v>
      </c>
      <c r="B235" s="19"/>
      <c r="C235" s="19"/>
      <c r="D235" s="19"/>
      <c r="E235" s="19"/>
      <c r="F235" s="19"/>
    </row>
    <row r="236" spans="1:6" x14ac:dyDescent="0.3">
      <c r="A236" s="3" t="s">
        <v>53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7" spans="1:6" x14ac:dyDescent="0.3">
      <c r="A237" s="3" t="s">
        <v>43</v>
      </c>
      <c r="B237" s="19">
        <v>0</v>
      </c>
      <c r="C237" s="19">
        <v>0</v>
      </c>
      <c r="D237" s="19">
        <v>-78726</v>
      </c>
      <c r="E237" s="19">
        <v>-78724</v>
      </c>
      <c r="F237" s="19">
        <v>-33759</v>
      </c>
    </row>
    <row r="238" spans="1:6" x14ac:dyDescent="0.3">
      <c r="B238" s="19"/>
      <c r="C238" s="19"/>
      <c r="D238" s="19"/>
      <c r="E238" s="19"/>
      <c r="F238" s="19"/>
    </row>
    <row r="239" spans="1:6" x14ac:dyDescent="0.3">
      <c r="A239" s="25" t="s">
        <v>44</v>
      </c>
      <c r="B239" s="19"/>
      <c r="C239" s="19"/>
      <c r="D239" s="19"/>
      <c r="E239" s="19"/>
      <c r="F239" s="19"/>
    </row>
    <row r="240" spans="1:6" x14ac:dyDescent="0.3">
      <c r="A240" s="4" t="s">
        <v>45</v>
      </c>
      <c r="B240" s="20">
        <v>3239281</v>
      </c>
      <c r="C240" s="20">
        <v>3225673</v>
      </c>
      <c r="D240" s="20">
        <v>3281230</v>
      </c>
      <c r="E240" s="20">
        <v>3357977</v>
      </c>
      <c r="F240" s="20">
        <v>3472568</v>
      </c>
    </row>
    <row r="241" spans="1:8" x14ac:dyDescent="0.3">
      <c r="A241" s="4"/>
      <c r="B241" s="19"/>
      <c r="C241" s="19"/>
      <c r="D241" s="19"/>
      <c r="E241" s="19"/>
      <c r="F241" s="19"/>
    </row>
    <row r="242" spans="1:8" x14ac:dyDescent="0.3">
      <c r="A242" s="6" t="s">
        <v>46</v>
      </c>
      <c r="B242" s="19">
        <v>2021433</v>
      </c>
      <c r="C242" s="19">
        <v>2035457</v>
      </c>
      <c r="D242" s="19">
        <v>2115642</v>
      </c>
      <c r="E242" s="19">
        <v>2189556</v>
      </c>
      <c r="F242" s="19">
        <v>2275326</v>
      </c>
      <c r="H242" s="23">
        <f>F229-F242</f>
        <v>70889</v>
      </c>
    </row>
    <row r="243" spans="1:8" x14ac:dyDescent="0.3">
      <c r="A243" s="6" t="s">
        <v>47</v>
      </c>
      <c r="B243" s="19">
        <v>1053656</v>
      </c>
      <c r="C243" s="19">
        <v>973777</v>
      </c>
      <c r="D243" s="19">
        <v>954680</v>
      </c>
      <c r="E243" s="19">
        <v>978746</v>
      </c>
      <c r="F243" s="19">
        <v>1006720</v>
      </c>
    </row>
    <row r="244" spans="1:8" x14ac:dyDescent="0.3">
      <c r="A244" s="6" t="s">
        <v>186</v>
      </c>
      <c r="B244" s="19">
        <v>164192</v>
      </c>
      <c r="C244" s="19">
        <v>216439</v>
      </c>
      <c r="D244" s="19">
        <v>210908</v>
      </c>
      <c r="E244" s="19">
        <v>189675</v>
      </c>
      <c r="F244" s="19">
        <v>190522</v>
      </c>
    </row>
    <row r="245" spans="1:8" x14ac:dyDescent="0.3">
      <c r="A245" s="4" t="s">
        <v>22</v>
      </c>
      <c r="B245" s="20">
        <v>3239281</v>
      </c>
      <c r="C245" s="20">
        <v>3225673</v>
      </c>
      <c r="D245" s="20">
        <v>3281230</v>
      </c>
      <c r="E245" s="20">
        <v>3357977</v>
      </c>
      <c r="F245" s="20">
        <v>3472568</v>
      </c>
    </row>
    <row r="246" spans="1:8" x14ac:dyDescent="0.3">
      <c r="A246" s="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E499-4C4F-4C13-A040-F93B18F28177}">
  <sheetPr>
    <tabColor rgb="FF7030A0"/>
  </sheetPr>
  <dimension ref="A1:N12"/>
  <sheetViews>
    <sheetView workbookViewId="0">
      <selection activeCell="A11" sqref="A11"/>
    </sheetView>
  </sheetViews>
  <sheetFormatPr defaultColWidth="8.77734375" defaultRowHeight="14.4" x14ac:dyDescent="0.3"/>
  <cols>
    <col min="1" max="1" width="17.77734375" style="39" customWidth="1"/>
    <col min="2" max="2" width="11.6640625" bestFit="1" customWidth="1"/>
    <col min="3" max="3" width="9" bestFit="1" customWidth="1"/>
    <col min="4" max="4" width="12.109375" customWidth="1"/>
    <col min="5" max="5" width="9.44140625" customWidth="1"/>
    <col min="6" max="6" width="10.33203125" customWidth="1"/>
    <col min="7" max="7" width="12.44140625" customWidth="1"/>
    <col min="10" max="10" width="11.109375" customWidth="1"/>
    <col min="11" max="11" width="11.77734375" customWidth="1"/>
  </cols>
  <sheetData>
    <row r="1" spans="1:14" ht="15.6" x14ac:dyDescent="0.3">
      <c r="A1" s="8" t="s">
        <v>201</v>
      </c>
      <c r="N1" s="61" t="s">
        <v>246</v>
      </c>
    </row>
    <row r="3" spans="1:14" x14ac:dyDescent="0.3">
      <c r="D3" s="170" t="s">
        <v>187</v>
      </c>
      <c r="E3" s="170"/>
      <c r="F3" s="170"/>
      <c r="I3" s="39"/>
      <c r="J3" t="s">
        <v>196</v>
      </c>
      <c r="K3" t="s">
        <v>197</v>
      </c>
    </row>
    <row r="4" spans="1:14" s="39" customFormat="1" x14ac:dyDescent="0.3">
      <c r="B4" s="70" t="s">
        <v>188</v>
      </c>
      <c r="C4" s="71"/>
      <c r="D4" s="72"/>
      <c r="G4" s="73"/>
      <c r="J4" t="s">
        <v>198</v>
      </c>
      <c r="K4" t="s">
        <v>199</v>
      </c>
      <c r="L4"/>
    </row>
    <row r="5" spans="1:14" s="39" customFormat="1" x14ac:dyDescent="0.3">
      <c r="B5" s="39" t="s">
        <v>189</v>
      </c>
      <c r="C5" s="39" t="s">
        <v>190</v>
      </c>
      <c r="D5" s="74" t="s">
        <v>191</v>
      </c>
      <c r="E5" s="39" t="s">
        <v>68</v>
      </c>
      <c r="F5" s="39" t="s">
        <v>67</v>
      </c>
      <c r="G5" s="75" t="s">
        <v>228</v>
      </c>
      <c r="J5" t="s">
        <v>200</v>
      </c>
      <c r="K5" s="52">
        <v>2021</v>
      </c>
      <c r="L5"/>
    </row>
    <row r="6" spans="1:14" s="39" customFormat="1" x14ac:dyDescent="0.3">
      <c r="A6" s="70" t="s">
        <v>252</v>
      </c>
      <c r="B6" s="70" t="s">
        <v>192</v>
      </c>
      <c r="C6" s="70" t="s">
        <v>193</v>
      </c>
      <c r="D6" s="76" t="s">
        <v>229</v>
      </c>
      <c r="E6" s="70" t="s">
        <v>36</v>
      </c>
      <c r="F6" s="70" t="s">
        <v>36</v>
      </c>
      <c r="G6" s="71" t="s">
        <v>194</v>
      </c>
      <c r="I6" s="39">
        <v>2016</v>
      </c>
      <c r="J6" s="53">
        <v>970871.91671271599</v>
      </c>
      <c r="K6" s="53">
        <v>1133007.6446636692</v>
      </c>
      <c r="L6" s="47">
        <v>0.16700012139596132</v>
      </c>
    </row>
    <row r="7" spans="1:14" x14ac:dyDescent="0.3">
      <c r="A7" s="52">
        <v>2017</v>
      </c>
      <c r="B7" s="27">
        <v>17715</v>
      </c>
      <c r="C7" s="47">
        <v>0.70127475421877261</v>
      </c>
      <c r="D7" s="77">
        <v>0.106222</v>
      </c>
      <c r="E7" s="47">
        <v>0.16109799999999996</v>
      </c>
      <c r="F7" s="47">
        <v>0.26731999999999995</v>
      </c>
      <c r="G7" s="78">
        <v>0.9685947542187725</v>
      </c>
      <c r="I7" s="39">
        <v>2017</v>
      </c>
      <c r="J7" s="53">
        <v>1063494.1565161988</v>
      </c>
      <c r="K7" s="53">
        <v>1165589.2016807231</v>
      </c>
      <c r="L7" s="47">
        <v>9.5999629653789498E-2</v>
      </c>
    </row>
    <row r="8" spans="1:14" x14ac:dyDescent="0.3">
      <c r="A8" s="52">
        <v>2018</v>
      </c>
      <c r="B8" s="27">
        <v>-2269</v>
      </c>
      <c r="C8" s="47">
        <v>0.72829633110018144</v>
      </c>
      <c r="D8" s="77">
        <v>0.10482173630655985</v>
      </c>
      <c r="E8" s="47">
        <v>0.15791832286930796</v>
      </c>
      <c r="F8" s="47">
        <v>0.26274005917586779</v>
      </c>
      <c r="G8" s="78">
        <v>0.99103639027604928</v>
      </c>
      <c r="I8" s="39">
        <v>2018</v>
      </c>
      <c r="J8" s="53">
        <v>1164773.8795089286</v>
      </c>
      <c r="K8" s="53">
        <v>1277756.7951396124</v>
      </c>
      <c r="L8" s="47">
        <v>9.6999870634390861E-2</v>
      </c>
    </row>
    <row r="9" spans="1:14" x14ac:dyDescent="0.3">
      <c r="A9" s="52">
        <v>2019</v>
      </c>
      <c r="B9" s="27">
        <v>27327</v>
      </c>
      <c r="C9" s="47">
        <v>0.69518056341008061</v>
      </c>
      <c r="D9" s="77">
        <v>0.10381615200386425</v>
      </c>
      <c r="E9" s="47">
        <v>0.15413215701655819</v>
      </c>
      <c r="F9" s="47">
        <v>0.25794830902042243</v>
      </c>
      <c r="G9" s="78">
        <v>0.95312887243050304</v>
      </c>
      <c r="I9" s="39">
        <v>2019</v>
      </c>
      <c r="J9" s="53">
        <v>1256697.9111213777</v>
      </c>
      <c r="K9" s="53">
        <v>1376084.0522988904</v>
      </c>
      <c r="L9" s="47">
        <v>9.4999872380612027E-2</v>
      </c>
    </row>
    <row r="10" spans="1:14" x14ac:dyDescent="0.3">
      <c r="A10" s="52">
        <v>2020</v>
      </c>
      <c r="B10" s="27">
        <v>84848</v>
      </c>
      <c r="C10" s="47">
        <v>0.66119955148834264</v>
      </c>
      <c r="D10" s="77">
        <v>0.10212091556685901</v>
      </c>
      <c r="E10" s="47">
        <v>0.15415531893687659</v>
      </c>
      <c r="F10" s="47">
        <v>0.2562762345037356</v>
      </c>
      <c r="G10" s="78">
        <v>0.91747578599207824</v>
      </c>
      <c r="I10" s="39">
        <v>2020</v>
      </c>
      <c r="J10" s="53">
        <v>1316205.240428545</v>
      </c>
      <c r="K10" s="53">
        <v>1434663.4211470345</v>
      </c>
      <c r="L10" s="47">
        <v>8.999977897058109E-2</v>
      </c>
    </row>
    <row r="11" spans="1:14" x14ac:dyDescent="0.3">
      <c r="A11" s="52">
        <v>2021</v>
      </c>
      <c r="B11" s="27">
        <v>4964</v>
      </c>
      <c r="C11" s="47">
        <v>0.7575624464470464</v>
      </c>
      <c r="D11" s="77">
        <v>0.10195420017089833</v>
      </c>
      <c r="E11" s="47">
        <v>0.15095689290938019</v>
      </c>
      <c r="F11" s="47">
        <v>0.25291109308027854</v>
      </c>
      <c r="G11" s="78">
        <v>1.010473539527325</v>
      </c>
      <c r="I11" s="39">
        <v>2021</v>
      </c>
      <c r="J11" s="53">
        <v>1482202</v>
      </c>
      <c r="K11" s="27">
        <v>1482202</v>
      </c>
    </row>
    <row r="12" spans="1:14" x14ac:dyDescent="0.3">
      <c r="A12" s="52" t="s">
        <v>195</v>
      </c>
      <c r="B12" s="27"/>
      <c r="C12" s="47">
        <v>0.70870272933288481</v>
      </c>
      <c r="D12" s="77">
        <v>0.10378700080963628</v>
      </c>
      <c r="E12" s="47">
        <v>0.15565213834642458</v>
      </c>
      <c r="F12" s="47">
        <v>0.25943913915606087</v>
      </c>
      <c r="G12" s="78">
        <v>0.96814186848894568</v>
      </c>
    </row>
  </sheetData>
  <mergeCells count="1">
    <mergeCell ref="D3:F3"/>
  </mergeCells>
  <pageMargins left="0.7" right="0.7" top="0.75" bottom="0.75" header="0.3" footer="0.3"/>
  <ignoredErrors>
    <ignoredError sqref="B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779E-55DE-4B1F-9453-FF2735CF7737}">
  <sheetPr>
    <tabColor rgb="FF7030A0"/>
  </sheetPr>
  <dimension ref="A1:F11"/>
  <sheetViews>
    <sheetView workbookViewId="0">
      <selection activeCell="F1" sqref="F1"/>
    </sheetView>
  </sheetViews>
  <sheetFormatPr defaultColWidth="8.77734375" defaultRowHeight="14.4" x14ac:dyDescent="0.3"/>
  <cols>
    <col min="3" max="3" width="11.44140625" customWidth="1"/>
    <col min="4" max="4" width="11.44140625" bestFit="1" customWidth="1"/>
  </cols>
  <sheetData>
    <row r="1" spans="1:6" ht="15.6" x14ac:dyDescent="0.3">
      <c r="A1" s="8" t="s">
        <v>5</v>
      </c>
      <c r="F1" s="61" t="s">
        <v>245</v>
      </c>
    </row>
    <row r="3" spans="1:6" x14ac:dyDescent="0.3">
      <c r="A3" s="65" t="s">
        <v>209</v>
      </c>
      <c r="B3" s="65"/>
      <c r="C3" s="66"/>
      <c r="D3" s="65" t="s">
        <v>210</v>
      </c>
    </row>
    <row r="4" spans="1:6" x14ac:dyDescent="0.3">
      <c r="A4" s="66"/>
      <c r="B4" s="66"/>
      <c r="C4" s="66"/>
      <c r="D4" s="66"/>
    </row>
    <row r="5" spans="1:6" x14ac:dyDescent="0.3">
      <c r="A5" s="66" t="s">
        <v>202</v>
      </c>
      <c r="B5" s="66"/>
      <c r="C5" s="66"/>
      <c r="D5" s="67">
        <v>1662882.7607324668</v>
      </c>
    </row>
    <row r="6" spans="1:6" x14ac:dyDescent="0.3">
      <c r="A6" s="66" t="s">
        <v>203</v>
      </c>
      <c r="B6" s="66"/>
      <c r="C6" s="66"/>
      <c r="D6" s="67">
        <v>151171.62495757773</v>
      </c>
    </row>
    <row r="7" spans="1:6" x14ac:dyDescent="0.3">
      <c r="A7" s="66" t="s">
        <v>204</v>
      </c>
      <c r="B7" s="66"/>
      <c r="C7" s="66"/>
      <c r="D7" s="67">
        <v>181405.69425904888</v>
      </c>
    </row>
    <row r="8" spans="1:6" x14ac:dyDescent="0.3">
      <c r="A8" s="66" t="s">
        <v>205</v>
      </c>
      <c r="B8" s="66"/>
      <c r="C8" s="66"/>
      <c r="D8" s="67">
        <v>196522.08968467338</v>
      </c>
    </row>
    <row r="9" spans="1:6" x14ac:dyDescent="0.3">
      <c r="A9" s="66" t="s">
        <v>206</v>
      </c>
      <c r="B9" s="66"/>
      <c r="C9" s="66"/>
      <c r="D9" s="67">
        <v>559333.47820277116</v>
      </c>
    </row>
    <row r="10" spans="1:6" x14ac:dyDescent="0.3">
      <c r="A10" s="66" t="s">
        <v>207</v>
      </c>
      <c r="B10" s="66"/>
      <c r="C10" s="66"/>
      <c r="D10" s="68">
        <v>272107.90216346225</v>
      </c>
    </row>
    <row r="11" spans="1:6" x14ac:dyDescent="0.3">
      <c r="A11" s="66" t="s">
        <v>208</v>
      </c>
      <c r="B11" s="66"/>
      <c r="C11" s="66"/>
      <c r="D11" s="69">
        <v>3023423.5500000003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EAE5-6123-4FE6-A9F3-FA7F278030E4}">
  <dimension ref="A1:AFV61"/>
  <sheetViews>
    <sheetView workbookViewId="0">
      <selection activeCell="F12" sqref="F12"/>
    </sheetView>
  </sheetViews>
  <sheetFormatPr defaultColWidth="9.21875" defaultRowHeight="13.2" x14ac:dyDescent="0.25"/>
  <cols>
    <col min="1" max="1" width="62.33203125" style="197" customWidth="1"/>
    <col min="2" max="2" width="11.77734375" style="197" customWidth="1"/>
    <col min="3" max="3" width="11.77734375" style="215" customWidth="1"/>
    <col min="4" max="4" width="12" style="215" customWidth="1"/>
    <col min="5" max="5" width="12" style="173" customWidth="1"/>
    <col min="6" max="16384" width="9.21875" style="197"/>
  </cols>
  <sheetData>
    <row r="1" spans="1:854" s="191" customFormat="1" ht="13.8" x14ac:dyDescent="0.3">
      <c r="A1" s="195"/>
      <c r="B1" s="195"/>
      <c r="E1" s="173"/>
    </row>
    <row r="2" spans="1:854" ht="15.45" customHeight="1" x14ac:dyDescent="0.25">
      <c r="A2" s="196" t="s">
        <v>344</v>
      </c>
      <c r="B2" s="196"/>
      <c r="C2" s="196"/>
      <c r="D2" s="196"/>
    </row>
    <row r="3" spans="1:854" ht="13.95" customHeight="1" x14ac:dyDescent="0.25">
      <c r="A3" s="196" t="s">
        <v>296</v>
      </c>
      <c r="B3" s="196"/>
      <c r="C3" s="196"/>
      <c r="D3" s="196"/>
    </row>
    <row r="4" spans="1:854" ht="10.050000000000001" customHeight="1" x14ac:dyDescent="0.3">
      <c r="A4" s="198"/>
      <c r="B4" s="198"/>
      <c r="C4" s="198"/>
      <c r="D4" s="198"/>
    </row>
    <row r="5" spans="1:854" ht="19.95" customHeight="1" x14ac:dyDescent="0.3">
      <c r="A5" s="199" t="s">
        <v>275</v>
      </c>
      <c r="B5" s="200" t="s">
        <v>347</v>
      </c>
      <c r="C5" s="200" t="s">
        <v>346</v>
      </c>
      <c r="D5" s="200" t="s">
        <v>345</v>
      </c>
    </row>
    <row r="6" spans="1:854" s="203" customFormat="1" ht="13.8" x14ac:dyDescent="0.3">
      <c r="A6" s="201" t="s">
        <v>297</v>
      </c>
      <c r="B6" s="201"/>
      <c r="C6" s="202"/>
      <c r="D6" s="202"/>
      <c r="E6" s="173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  <c r="IX6" s="197"/>
      <c r="IY6" s="197"/>
      <c r="IZ6" s="197"/>
      <c r="JA6" s="197"/>
      <c r="JB6" s="197"/>
      <c r="JC6" s="197"/>
      <c r="JD6" s="197"/>
      <c r="JE6" s="197"/>
      <c r="JF6" s="197"/>
      <c r="JG6" s="197"/>
      <c r="JH6" s="197"/>
      <c r="JI6" s="197"/>
      <c r="JJ6" s="197"/>
      <c r="JK6" s="197"/>
      <c r="JL6" s="197"/>
      <c r="JM6" s="197"/>
      <c r="JN6" s="197"/>
      <c r="JO6" s="197"/>
      <c r="JP6" s="197"/>
      <c r="JQ6" s="197"/>
      <c r="JR6" s="197"/>
      <c r="JS6" s="197"/>
      <c r="JT6" s="197"/>
      <c r="JU6" s="197"/>
      <c r="JV6" s="197"/>
      <c r="JW6" s="197"/>
      <c r="JX6" s="197"/>
      <c r="JY6" s="197"/>
      <c r="JZ6" s="197"/>
      <c r="KA6" s="197"/>
      <c r="KB6" s="197"/>
      <c r="KC6" s="197"/>
      <c r="KD6" s="197"/>
      <c r="KE6" s="197"/>
      <c r="KF6" s="197"/>
      <c r="KG6" s="197"/>
      <c r="KH6" s="197"/>
      <c r="KI6" s="197"/>
      <c r="KJ6" s="197"/>
      <c r="KK6" s="197"/>
      <c r="KL6" s="197"/>
      <c r="KM6" s="197"/>
      <c r="KN6" s="197"/>
      <c r="KO6" s="197"/>
      <c r="KP6" s="197"/>
      <c r="KQ6" s="197"/>
      <c r="KR6" s="197"/>
      <c r="KS6" s="197"/>
      <c r="KT6" s="197"/>
      <c r="KU6" s="197"/>
      <c r="KV6" s="197"/>
      <c r="KW6" s="197"/>
      <c r="KX6" s="197"/>
      <c r="KY6" s="197"/>
      <c r="KZ6" s="197"/>
      <c r="LA6" s="197"/>
      <c r="LB6" s="197"/>
      <c r="LC6" s="197"/>
      <c r="LD6" s="197"/>
      <c r="LE6" s="197"/>
      <c r="LF6" s="197"/>
      <c r="LG6" s="197"/>
      <c r="LH6" s="197"/>
      <c r="LI6" s="197"/>
      <c r="LJ6" s="197"/>
      <c r="LK6" s="197"/>
      <c r="LL6" s="197"/>
      <c r="LM6" s="197"/>
      <c r="LN6" s="197"/>
      <c r="LO6" s="197"/>
      <c r="LP6" s="197"/>
      <c r="LQ6" s="197"/>
      <c r="LR6" s="197"/>
      <c r="LS6" s="197"/>
      <c r="LT6" s="197"/>
      <c r="LU6" s="197"/>
      <c r="LV6" s="197"/>
      <c r="LW6" s="197"/>
      <c r="LX6" s="197"/>
      <c r="LY6" s="197"/>
      <c r="LZ6" s="197"/>
      <c r="MA6" s="197"/>
      <c r="MB6" s="197"/>
      <c r="MC6" s="197"/>
      <c r="MD6" s="197"/>
      <c r="ME6" s="197"/>
      <c r="MF6" s="197"/>
      <c r="MG6" s="197"/>
      <c r="MH6" s="197"/>
      <c r="MI6" s="197"/>
      <c r="MJ6" s="197"/>
      <c r="MK6" s="197"/>
      <c r="ML6" s="197"/>
      <c r="MM6" s="197"/>
      <c r="MN6" s="197"/>
      <c r="MO6" s="197"/>
      <c r="MP6" s="197"/>
      <c r="MQ6" s="197"/>
      <c r="MR6" s="197"/>
      <c r="MS6" s="197"/>
      <c r="MT6" s="197"/>
      <c r="MU6" s="197"/>
      <c r="MV6" s="197"/>
      <c r="MW6" s="197"/>
      <c r="MX6" s="197"/>
      <c r="MY6" s="197"/>
      <c r="MZ6" s="197"/>
      <c r="NA6" s="197"/>
      <c r="NB6" s="197"/>
      <c r="NC6" s="197"/>
      <c r="ND6" s="197"/>
      <c r="NE6" s="197"/>
      <c r="NF6" s="197"/>
      <c r="NG6" s="197"/>
      <c r="NH6" s="197"/>
      <c r="NI6" s="197"/>
      <c r="NJ6" s="197"/>
      <c r="NK6" s="197"/>
      <c r="NL6" s="197"/>
      <c r="NM6" s="197"/>
      <c r="NN6" s="197"/>
      <c r="NO6" s="197"/>
      <c r="NP6" s="197"/>
      <c r="NQ6" s="197"/>
      <c r="NR6" s="197"/>
      <c r="NS6" s="197"/>
      <c r="NT6" s="197"/>
      <c r="NU6" s="197"/>
      <c r="NV6" s="197"/>
      <c r="NW6" s="197"/>
      <c r="NX6" s="197"/>
      <c r="NY6" s="197"/>
      <c r="NZ6" s="197"/>
      <c r="OA6" s="197"/>
      <c r="OB6" s="197"/>
      <c r="OC6" s="197"/>
      <c r="OD6" s="197"/>
      <c r="OE6" s="197"/>
      <c r="OF6" s="197"/>
      <c r="OG6" s="197"/>
      <c r="OH6" s="197"/>
      <c r="OI6" s="197"/>
      <c r="OJ6" s="197"/>
      <c r="OK6" s="197"/>
      <c r="OL6" s="197"/>
      <c r="OM6" s="197"/>
      <c r="ON6" s="197"/>
      <c r="OO6" s="197"/>
      <c r="OP6" s="197"/>
      <c r="OQ6" s="197"/>
      <c r="OR6" s="197"/>
      <c r="OS6" s="197"/>
      <c r="OT6" s="197"/>
      <c r="OU6" s="197"/>
      <c r="OV6" s="197"/>
      <c r="OW6" s="197"/>
      <c r="OX6" s="197"/>
      <c r="OY6" s="197"/>
      <c r="OZ6" s="197"/>
      <c r="PA6" s="197"/>
      <c r="PB6" s="197"/>
      <c r="PC6" s="197"/>
      <c r="PD6" s="197"/>
      <c r="PE6" s="197"/>
      <c r="PF6" s="197"/>
      <c r="PG6" s="197"/>
      <c r="PH6" s="197"/>
      <c r="PI6" s="197"/>
      <c r="PJ6" s="197"/>
      <c r="PK6" s="197"/>
      <c r="PL6" s="197"/>
      <c r="PM6" s="197"/>
      <c r="PN6" s="197"/>
      <c r="PO6" s="197"/>
      <c r="PP6" s="197"/>
      <c r="PQ6" s="197"/>
      <c r="PR6" s="197"/>
      <c r="PS6" s="197"/>
      <c r="PT6" s="197"/>
      <c r="PU6" s="197"/>
      <c r="PV6" s="197"/>
      <c r="PW6" s="197"/>
      <c r="PX6" s="197"/>
      <c r="PY6" s="197"/>
      <c r="PZ6" s="197"/>
      <c r="QA6" s="197"/>
      <c r="QB6" s="197"/>
      <c r="QC6" s="197"/>
      <c r="QD6" s="197"/>
      <c r="QE6" s="197"/>
      <c r="QF6" s="197"/>
      <c r="QG6" s="197"/>
      <c r="QH6" s="197"/>
      <c r="QI6" s="197"/>
      <c r="QJ6" s="197"/>
      <c r="QK6" s="197"/>
      <c r="QL6" s="197"/>
      <c r="QM6" s="197"/>
      <c r="QN6" s="197"/>
      <c r="QO6" s="197"/>
      <c r="QP6" s="197"/>
      <c r="QQ6" s="197"/>
      <c r="QR6" s="197"/>
      <c r="QS6" s="197"/>
      <c r="QT6" s="197"/>
      <c r="QU6" s="197"/>
      <c r="QV6" s="197"/>
      <c r="QW6" s="197"/>
      <c r="QX6" s="197"/>
      <c r="QY6" s="197"/>
      <c r="QZ6" s="197"/>
      <c r="RA6" s="197"/>
      <c r="RB6" s="197"/>
      <c r="RC6" s="197"/>
      <c r="RD6" s="197"/>
      <c r="RE6" s="197"/>
      <c r="RF6" s="197"/>
      <c r="RG6" s="197"/>
      <c r="RH6" s="197"/>
      <c r="RI6" s="197"/>
      <c r="RJ6" s="197"/>
      <c r="RK6" s="197"/>
      <c r="RL6" s="197"/>
      <c r="RM6" s="197"/>
      <c r="RN6" s="197"/>
      <c r="RO6" s="197"/>
      <c r="RP6" s="197"/>
      <c r="RQ6" s="197"/>
      <c r="RR6" s="197"/>
      <c r="RS6" s="197"/>
      <c r="RT6" s="197"/>
      <c r="RU6" s="197"/>
      <c r="RV6" s="197"/>
      <c r="RW6" s="197"/>
      <c r="RX6" s="197"/>
      <c r="RY6" s="197"/>
      <c r="RZ6" s="197"/>
      <c r="SA6" s="197"/>
      <c r="SB6" s="197"/>
      <c r="SC6" s="197"/>
      <c r="SD6" s="197"/>
      <c r="SE6" s="197"/>
      <c r="SF6" s="197"/>
      <c r="SG6" s="197"/>
      <c r="SH6" s="197"/>
      <c r="SI6" s="197"/>
      <c r="SJ6" s="197"/>
      <c r="SK6" s="197"/>
      <c r="SL6" s="197"/>
      <c r="SM6" s="197"/>
      <c r="SN6" s="197"/>
      <c r="SO6" s="197"/>
      <c r="SP6" s="197"/>
      <c r="SQ6" s="197"/>
      <c r="SR6" s="197"/>
      <c r="SS6" s="197"/>
      <c r="ST6" s="197"/>
      <c r="SU6" s="197"/>
      <c r="SV6" s="197"/>
      <c r="SW6" s="197"/>
      <c r="SX6" s="197"/>
      <c r="SY6" s="197"/>
      <c r="SZ6" s="197"/>
      <c r="TA6" s="197"/>
      <c r="TB6" s="197"/>
      <c r="TC6" s="197"/>
      <c r="TD6" s="197"/>
      <c r="TE6" s="197"/>
      <c r="TF6" s="197"/>
      <c r="TG6" s="197"/>
      <c r="TH6" s="197"/>
      <c r="TI6" s="197"/>
      <c r="TJ6" s="197"/>
      <c r="TK6" s="197"/>
      <c r="TL6" s="197"/>
      <c r="TM6" s="197"/>
      <c r="TN6" s="197"/>
      <c r="TO6" s="197"/>
      <c r="TP6" s="197"/>
      <c r="TQ6" s="197"/>
      <c r="TR6" s="197"/>
      <c r="TS6" s="197"/>
      <c r="TT6" s="197"/>
      <c r="TU6" s="197"/>
      <c r="TV6" s="197"/>
      <c r="TW6" s="197"/>
      <c r="TX6" s="197"/>
      <c r="TY6" s="197"/>
      <c r="TZ6" s="197"/>
      <c r="UA6" s="197"/>
      <c r="UB6" s="197"/>
      <c r="UC6" s="197"/>
      <c r="UD6" s="197"/>
      <c r="UE6" s="197"/>
      <c r="UF6" s="197"/>
      <c r="UG6" s="197"/>
      <c r="UH6" s="197"/>
      <c r="UI6" s="197"/>
      <c r="UJ6" s="197"/>
      <c r="UK6" s="197"/>
      <c r="UL6" s="197"/>
      <c r="UM6" s="197"/>
      <c r="UN6" s="197"/>
      <c r="UO6" s="197"/>
      <c r="UP6" s="197"/>
      <c r="UQ6" s="197"/>
      <c r="UR6" s="197"/>
      <c r="US6" s="197"/>
      <c r="UT6" s="197"/>
      <c r="UU6" s="197"/>
      <c r="UV6" s="197"/>
      <c r="UW6" s="197"/>
      <c r="UX6" s="197"/>
      <c r="UY6" s="197"/>
      <c r="UZ6" s="197"/>
      <c r="VA6" s="197"/>
      <c r="VB6" s="197"/>
      <c r="VC6" s="197"/>
      <c r="VD6" s="197"/>
      <c r="VE6" s="197"/>
      <c r="VF6" s="197"/>
      <c r="VG6" s="197"/>
      <c r="VH6" s="197"/>
      <c r="VI6" s="197"/>
      <c r="VJ6" s="197"/>
      <c r="VK6" s="197"/>
      <c r="VL6" s="197"/>
      <c r="VM6" s="197"/>
      <c r="VN6" s="197"/>
      <c r="VO6" s="197"/>
      <c r="VP6" s="197"/>
      <c r="VQ6" s="197"/>
      <c r="VR6" s="197"/>
      <c r="VS6" s="197"/>
      <c r="VT6" s="197"/>
      <c r="VU6" s="197"/>
      <c r="VV6" s="197"/>
      <c r="VW6" s="197"/>
      <c r="VX6" s="197"/>
      <c r="VY6" s="197"/>
      <c r="VZ6" s="197"/>
      <c r="WA6" s="197"/>
      <c r="WB6" s="197"/>
      <c r="WC6" s="197"/>
      <c r="WD6" s="197"/>
      <c r="WE6" s="197"/>
      <c r="WF6" s="197"/>
      <c r="WG6" s="197"/>
      <c r="WH6" s="197"/>
      <c r="WI6" s="197"/>
      <c r="WJ6" s="197"/>
      <c r="WK6" s="197"/>
      <c r="WL6" s="197"/>
      <c r="WM6" s="197"/>
      <c r="WN6" s="197"/>
      <c r="WO6" s="197"/>
      <c r="WP6" s="197"/>
      <c r="WQ6" s="197"/>
      <c r="WR6" s="197"/>
      <c r="WS6" s="197"/>
      <c r="WT6" s="197"/>
      <c r="WU6" s="197"/>
      <c r="WV6" s="197"/>
      <c r="WW6" s="197"/>
      <c r="WX6" s="197"/>
      <c r="WY6" s="197"/>
      <c r="WZ6" s="197"/>
      <c r="XA6" s="197"/>
      <c r="XB6" s="197"/>
      <c r="XC6" s="197"/>
      <c r="XD6" s="197"/>
      <c r="XE6" s="197"/>
      <c r="XF6" s="197"/>
      <c r="XG6" s="197"/>
      <c r="XH6" s="197"/>
      <c r="XI6" s="197"/>
      <c r="XJ6" s="197"/>
      <c r="XK6" s="197"/>
      <c r="XL6" s="197"/>
      <c r="XM6" s="197"/>
      <c r="XN6" s="197"/>
      <c r="XO6" s="197"/>
      <c r="XP6" s="197"/>
      <c r="XQ6" s="197"/>
      <c r="XR6" s="197"/>
      <c r="XS6" s="197"/>
      <c r="XT6" s="197"/>
      <c r="XU6" s="197"/>
      <c r="XV6" s="197"/>
      <c r="XW6" s="197"/>
      <c r="XX6" s="197"/>
      <c r="XY6" s="197"/>
      <c r="XZ6" s="197"/>
      <c r="YA6" s="197"/>
      <c r="YB6" s="197"/>
      <c r="YC6" s="197"/>
      <c r="YD6" s="197"/>
      <c r="YE6" s="197"/>
      <c r="YF6" s="197"/>
      <c r="YG6" s="197"/>
      <c r="YH6" s="197"/>
      <c r="YI6" s="197"/>
      <c r="YJ6" s="197"/>
      <c r="YK6" s="197"/>
      <c r="YL6" s="197"/>
      <c r="YM6" s="197"/>
      <c r="YN6" s="197"/>
      <c r="YO6" s="197"/>
      <c r="YP6" s="197"/>
      <c r="YQ6" s="197"/>
      <c r="YR6" s="197"/>
      <c r="YS6" s="197"/>
      <c r="YT6" s="197"/>
      <c r="YU6" s="197"/>
      <c r="YV6" s="197"/>
      <c r="YW6" s="197"/>
      <c r="YX6" s="197"/>
      <c r="YY6" s="197"/>
      <c r="YZ6" s="197"/>
      <c r="ZA6" s="197"/>
      <c r="ZB6" s="197"/>
      <c r="ZC6" s="197"/>
      <c r="ZD6" s="197"/>
      <c r="ZE6" s="197"/>
      <c r="ZF6" s="197"/>
      <c r="ZG6" s="197"/>
      <c r="ZH6" s="197"/>
      <c r="ZI6" s="197"/>
      <c r="ZJ6" s="197"/>
      <c r="ZK6" s="197"/>
      <c r="ZL6" s="197"/>
      <c r="ZM6" s="197"/>
      <c r="ZN6" s="197"/>
      <c r="ZO6" s="197"/>
      <c r="ZP6" s="197"/>
      <c r="ZQ6" s="197"/>
      <c r="ZR6" s="197"/>
      <c r="ZS6" s="197"/>
      <c r="ZT6" s="197"/>
      <c r="ZU6" s="197"/>
      <c r="ZV6" s="197"/>
      <c r="ZW6" s="197"/>
      <c r="ZX6" s="197"/>
      <c r="ZY6" s="197"/>
      <c r="ZZ6" s="197"/>
      <c r="AAA6" s="197"/>
      <c r="AAB6" s="197"/>
      <c r="AAC6" s="197"/>
      <c r="AAD6" s="197"/>
      <c r="AAE6" s="197"/>
      <c r="AAF6" s="197"/>
      <c r="AAG6" s="197"/>
      <c r="AAH6" s="197"/>
      <c r="AAI6" s="197"/>
      <c r="AAJ6" s="197"/>
      <c r="AAK6" s="197"/>
      <c r="AAL6" s="197"/>
      <c r="AAM6" s="197"/>
      <c r="AAN6" s="197"/>
      <c r="AAO6" s="197"/>
      <c r="AAP6" s="197"/>
      <c r="AAQ6" s="197"/>
      <c r="AAR6" s="197"/>
      <c r="AAS6" s="197"/>
      <c r="AAT6" s="197"/>
      <c r="AAU6" s="197"/>
      <c r="AAV6" s="197"/>
      <c r="AAW6" s="197"/>
      <c r="AAX6" s="197"/>
      <c r="AAY6" s="197"/>
      <c r="AAZ6" s="197"/>
      <c r="ABA6" s="197"/>
      <c r="ABB6" s="197"/>
      <c r="ABC6" s="197"/>
      <c r="ABD6" s="197"/>
      <c r="ABE6" s="197"/>
      <c r="ABF6" s="197"/>
      <c r="ABG6" s="197"/>
      <c r="ABH6" s="197"/>
      <c r="ABI6" s="197"/>
      <c r="ABJ6" s="197"/>
      <c r="ABK6" s="197"/>
      <c r="ABL6" s="197"/>
      <c r="ABM6" s="197"/>
      <c r="ABN6" s="197"/>
      <c r="ABO6" s="197"/>
      <c r="ABP6" s="197"/>
      <c r="ABQ6" s="197"/>
      <c r="ABR6" s="197"/>
      <c r="ABS6" s="197"/>
      <c r="ABT6" s="197"/>
      <c r="ABU6" s="197"/>
      <c r="ABV6" s="197"/>
      <c r="ABW6" s="197"/>
      <c r="ABX6" s="197"/>
      <c r="ABY6" s="197"/>
      <c r="ABZ6" s="197"/>
      <c r="ACA6" s="197"/>
      <c r="ACB6" s="197"/>
      <c r="ACC6" s="197"/>
      <c r="ACD6" s="197"/>
      <c r="ACE6" s="197"/>
      <c r="ACF6" s="197"/>
      <c r="ACG6" s="197"/>
      <c r="ACH6" s="197"/>
      <c r="ACI6" s="197"/>
      <c r="ACJ6" s="197"/>
      <c r="ACK6" s="197"/>
      <c r="ACL6" s="197"/>
      <c r="ACM6" s="197"/>
      <c r="ACN6" s="197"/>
      <c r="ACO6" s="197"/>
      <c r="ACP6" s="197"/>
      <c r="ACQ6" s="197"/>
      <c r="ACR6" s="197"/>
      <c r="ACS6" s="197"/>
      <c r="ACT6" s="197"/>
      <c r="ACU6" s="197"/>
      <c r="ACV6" s="197"/>
      <c r="ACW6" s="197"/>
      <c r="ACX6" s="197"/>
      <c r="ACY6" s="197"/>
      <c r="ACZ6" s="197"/>
      <c r="ADA6" s="197"/>
      <c r="ADB6" s="197"/>
      <c r="ADC6" s="197"/>
      <c r="ADD6" s="197"/>
      <c r="ADE6" s="197"/>
      <c r="ADF6" s="197"/>
      <c r="ADG6" s="197"/>
      <c r="ADH6" s="197"/>
      <c r="ADI6" s="197"/>
      <c r="ADJ6" s="197"/>
      <c r="ADK6" s="197"/>
      <c r="ADL6" s="197"/>
      <c r="ADM6" s="197"/>
      <c r="ADN6" s="197"/>
      <c r="ADO6" s="197"/>
      <c r="ADP6" s="197"/>
      <c r="ADQ6" s="197"/>
      <c r="ADR6" s="197"/>
      <c r="ADS6" s="197"/>
      <c r="ADT6" s="197"/>
      <c r="ADU6" s="197"/>
      <c r="ADV6" s="197"/>
      <c r="ADW6" s="197"/>
      <c r="ADX6" s="197"/>
      <c r="ADY6" s="197"/>
      <c r="ADZ6" s="197"/>
      <c r="AEA6" s="197"/>
      <c r="AEB6" s="197"/>
      <c r="AEC6" s="197"/>
      <c r="AED6" s="197"/>
      <c r="AEE6" s="197"/>
      <c r="AEF6" s="197"/>
      <c r="AEG6" s="197"/>
      <c r="AEH6" s="197"/>
      <c r="AEI6" s="197"/>
      <c r="AEJ6" s="197"/>
      <c r="AEK6" s="197"/>
      <c r="AEL6" s="197"/>
      <c r="AEM6" s="197"/>
      <c r="AEN6" s="197"/>
      <c r="AEO6" s="197"/>
      <c r="AEP6" s="197"/>
      <c r="AEQ6" s="197"/>
      <c r="AER6" s="197"/>
      <c r="AES6" s="197"/>
      <c r="AET6" s="197"/>
      <c r="AEU6" s="197"/>
      <c r="AEV6" s="197"/>
      <c r="AEW6" s="197"/>
      <c r="AEX6" s="197"/>
      <c r="AEY6" s="197"/>
      <c r="AEZ6" s="197"/>
      <c r="AFA6" s="197"/>
      <c r="AFB6" s="197"/>
      <c r="AFC6" s="197"/>
      <c r="AFD6" s="197"/>
      <c r="AFE6" s="197"/>
      <c r="AFF6" s="197"/>
      <c r="AFG6" s="197"/>
      <c r="AFH6" s="197"/>
      <c r="AFI6" s="197"/>
      <c r="AFJ6" s="197"/>
      <c r="AFK6" s="197"/>
      <c r="AFL6" s="197"/>
      <c r="AFM6" s="197"/>
      <c r="AFN6" s="197"/>
      <c r="AFO6" s="197"/>
      <c r="AFP6" s="197"/>
      <c r="AFQ6" s="197"/>
      <c r="AFR6" s="197"/>
      <c r="AFS6" s="197"/>
      <c r="AFT6" s="197"/>
      <c r="AFU6" s="197"/>
      <c r="AFV6" s="197"/>
    </row>
    <row r="7" spans="1:854" ht="13.8" x14ac:dyDescent="0.3">
      <c r="A7" s="202" t="s">
        <v>298</v>
      </c>
      <c r="B7" s="204">
        <v>4835.0404920000001</v>
      </c>
      <c r="C7" s="204">
        <v>5189.7557699999998</v>
      </c>
      <c r="D7" s="204">
        <v>4492.1152970000003</v>
      </c>
    </row>
    <row r="8" spans="1:854" ht="13.8" x14ac:dyDescent="0.3">
      <c r="A8" s="202" t="s">
        <v>299</v>
      </c>
      <c r="B8" s="204">
        <v>194.45315500000001</v>
      </c>
      <c r="C8" s="204">
        <v>198.42831699999999</v>
      </c>
      <c r="D8" s="204">
        <v>246.76633100000001</v>
      </c>
    </row>
    <row r="9" spans="1:854" ht="13.8" x14ac:dyDescent="0.3">
      <c r="A9" s="202" t="s">
        <v>300</v>
      </c>
      <c r="B9" s="204">
        <v>310.221362</v>
      </c>
      <c r="C9" s="204">
        <v>226.17473200000001</v>
      </c>
      <c r="D9" s="204">
        <v>230.610444</v>
      </c>
    </row>
    <row r="10" spans="1:854" ht="13.8" x14ac:dyDescent="0.3">
      <c r="A10" s="202" t="s">
        <v>301</v>
      </c>
      <c r="B10" s="204">
        <v>-1.8220000000000001E-3</v>
      </c>
      <c r="C10" s="204">
        <v>1.703973</v>
      </c>
      <c r="D10" s="204">
        <v>5.2030000000000002E-3</v>
      </c>
    </row>
    <row r="11" spans="1:854" ht="13.8" x14ac:dyDescent="0.3">
      <c r="A11" s="202" t="s">
        <v>302</v>
      </c>
      <c r="B11" s="204"/>
      <c r="C11" s="204"/>
      <c r="D11" s="204"/>
    </row>
    <row r="12" spans="1:854" ht="13.8" x14ac:dyDescent="0.3">
      <c r="A12" s="202" t="s">
        <v>303</v>
      </c>
      <c r="B12" s="204">
        <v>2509.9162529999999</v>
      </c>
      <c r="C12" s="204">
        <v>2767.4671090000002</v>
      </c>
      <c r="D12" s="204">
        <v>2916.9869629999998</v>
      </c>
    </row>
    <row r="13" spans="1:854" ht="13.8" x14ac:dyDescent="0.3">
      <c r="A13" s="202" t="s">
        <v>304</v>
      </c>
      <c r="B13" s="204">
        <v>8099.6272779999999</v>
      </c>
      <c r="C13" s="204">
        <v>8100.8527160000003</v>
      </c>
      <c r="D13" s="204">
        <v>9282.5587039999991</v>
      </c>
    </row>
    <row r="14" spans="1:854" ht="15.6" x14ac:dyDescent="0.45">
      <c r="A14" s="202" t="s">
        <v>305</v>
      </c>
      <c r="B14" s="205">
        <v>2427.6395499999999</v>
      </c>
      <c r="C14" s="205">
        <v>2408.239466</v>
      </c>
      <c r="D14" s="205">
        <v>2069.1379609999999</v>
      </c>
    </row>
    <row r="15" spans="1:854" ht="13.8" x14ac:dyDescent="0.3">
      <c r="A15" s="202" t="s">
        <v>306</v>
      </c>
      <c r="B15" s="204">
        <v>13037.183080999999</v>
      </c>
      <c r="C15" s="204">
        <v>13276.559291000001</v>
      </c>
      <c r="D15" s="204">
        <v>14268.683627999999</v>
      </c>
    </row>
    <row r="16" spans="1:854" ht="13.8" x14ac:dyDescent="0.3">
      <c r="A16" s="202" t="s">
        <v>307</v>
      </c>
      <c r="B16" s="204">
        <v>856.08508200000006</v>
      </c>
      <c r="C16" s="204">
        <v>783.21012199999996</v>
      </c>
      <c r="D16" s="204">
        <v>1509.035022</v>
      </c>
    </row>
    <row r="17" spans="1:854" ht="13.8" x14ac:dyDescent="0.3">
      <c r="A17" s="202" t="s">
        <v>308</v>
      </c>
      <c r="B17" s="204">
        <v>30.373860000000001</v>
      </c>
      <c r="C17" s="204">
        <v>29.488617999999999</v>
      </c>
      <c r="D17" s="204">
        <v>24.351199000000001</v>
      </c>
    </row>
    <row r="18" spans="1:854" ht="13.8" x14ac:dyDescent="0.3">
      <c r="A18" s="202" t="s">
        <v>309</v>
      </c>
      <c r="B18" s="204">
        <v>13072.966182</v>
      </c>
      <c r="C18" s="204">
        <v>12738.343977</v>
      </c>
      <c r="D18" s="204">
        <v>11540.395989000001</v>
      </c>
    </row>
    <row r="19" spans="1:854" ht="13.8" x14ac:dyDescent="0.3">
      <c r="A19" s="202" t="s">
        <v>310</v>
      </c>
      <c r="B19" s="204">
        <v>0</v>
      </c>
      <c r="C19" s="204">
        <v>0</v>
      </c>
      <c r="D19" s="204">
        <v>0</v>
      </c>
    </row>
    <row r="20" spans="1:854" ht="13.8" x14ac:dyDescent="0.3">
      <c r="A20" s="202" t="s">
        <v>311</v>
      </c>
      <c r="B20" s="204">
        <v>164.94359600000001</v>
      </c>
      <c r="C20" s="204">
        <v>149.62388999999999</v>
      </c>
      <c r="D20" s="204">
        <v>149.96120199999999</v>
      </c>
    </row>
    <row r="21" spans="1:854" ht="13.8" x14ac:dyDescent="0.3">
      <c r="A21" s="202" t="s">
        <v>312</v>
      </c>
      <c r="B21" s="204">
        <v>191.68700100000001</v>
      </c>
      <c r="C21" s="204">
        <v>184.43875199999999</v>
      </c>
      <c r="D21" s="204">
        <v>181.754738</v>
      </c>
    </row>
    <row r="22" spans="1:854" ht="13.8" x14ac:dyDescent="0.3">
      <c r="A22" s="202" t="s">
        <v>313</v>
      </c>
      <c r="B22" s="204">
        <v>3197.1160319999999</v>
      </c>
      <c r="C22" s="204">
        <v>2804.9925539999999</v>
      </c>
      <c r="D22" s="204">
        <v>2983.7570740000001</v>
      </c>
    </row>
    <row r="23" spans="1:854" ht="13.8" x14ac:dyDescent="0.3">
      <c r="A23" s="202" t="s">
        <v>314</v>
      </c>
      <c r="B23" s="204">
        <v>42.806916999999999</v>
      </c>
      <c r="C23" s="204">
        <v>32.811759000000002</v>
      </c>
      <c r="D23" s="204">
        <v>26.651662000000002</v>
      </c>
    </row>
    <row r="24" spans="1:854" s="207" customFormat="1" ht="14.4" thickBot="1" x14ac:dyDescent="0.35">
      <c r="A24" s="202" t="s">
        <v>315</v>
      </c>
      <c r="B24" s="206">
        <v>196.540932</v>
      </c>
      <c r="C24" s="206">
        <v>168.05359100000001</v>
      </c>
      <c r="D24" s="206">
        <v>163.725978</v>
      </c>
      <c r="E24" s="173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197"/>
      <c r="DI24" s="197"/>
      <c r="DJ24" s="197"/>
      <c r="DK24" s="197"/>
      <c r="DL24" s="197"/>
      <c r="DM24" s="197"/>
      <c r="DN24" s="197"/>
      <c r="DO24" s="197"/>
      <c r="DP24" s="197"/>
      <c r="DQ24" s="197"/>
      <c r="DR24" s="197"/>
      <c r="DS24" s="197"/>
      <c r="DT24" s="197"/>
      <c r="DU24" s="197"/>
      <c r="DV24" s="197"/>
      <c r="DW24" s="197"/>
      <c r="DX24" s="197"/>
      <c r="DY24" s="197"/>
      <c r="DZ24" s="197"/>
      <c r="EA24" s="197"/>
      <c r="EB24" s="197"/>
      <c r="EC24" s="197"/>
      <c r="ED24" s="197"/>
      <c r="EE24" s="197"/>
      <c r="EF24" s="197"/>
      <c r="EG24" s="197"/>
      <c r="EH24" s="197"/>
      <c r="EI24" s="197"/>
      <c r="EJ24" s="197"/>
      <c r="EK24" s="197"/>
      <c r="EL24" s="197"/>
      <c r="EM24" s="197"/>
      <c r="EN24" s="197"/>
      <c r="EO24" s="197"/>
      <c r="EP24" s="197"/>
      <c r="EQ24" s="197"/>
      <c r="ER24" s="197"/>
      <c r="ES24" s="197"/>
      <c r="ET24" s="197"/>
      <c r="EU24" s="197"/>
      <c r="EV24" s="197"/>
      <c r="EW24" s="197"/>
      <c r="EX24" s="197"/>
      <c r="EY24" s="197"/>
      <c r="EZ24" s="197"/>
      <c r="FA24" s="197"/>
      <c r="FB24" s="197"/>
      <c r="FC24" s="197"/>
      <c r="FD24" s="197"/>
      <c r="FE24" s="197"/>
      <c r="FF24" s="197"/>
      <c r="FG24" s="197"/>
      <c r="FH24" s="197"/>
      <c r="FI24" s="197"/>
      <c r="FJ24" s="197"/>
      <c r="FK24" s="197"/>
      <c r="FL24" s="197"/>
      <c r="FM24" s="197"/>
      <c r="FN24" s="197"/>
      <c r="FO24" s="197"/>
      <c r="FP24" s="197"/>
      <c r="FQ24" s="197"/>
      <c r="FR24" s="197"/>
      <c r="FS24" s="197"/>
      <c r="FT24" s="197"/>
      <c r="FU24" s="197"/>
      <c r="FV24" s="197"/>
      <c r="FW24" s="197"/>
      <c r="FX24" s="197"/>
      <c r="FY24" s="197"/>
      <c r="FZ24" s="197"/>
      <c r="GA24" s="197"/>
      <c r="GB24" s="197"/>
      <c r="GC24" s="197"/>
      <c r="GD24" s="197"/>
      <c r="GE24" s="197"/>
      <c r="GF24" s="197"/>
      <c r="GG24" s="197"/>
      <c r="GH24" s="197"/>
      <c r="GI24" s="197"/>
      <c r="GJ24" s="197"/>
      <c r="GK24" s="197"/>
      <c r="GL24" s="197"/>
      <c r="GM24" s="197"/>
      <c r="GN24" s="197"/>
      <c r="GO24" s="197"/>
      <c r="GP24" s="197"/>
      <c r="GQ24" s="197"/>
      <c r="GR24" s="197"/>
      <c r="GS24" s="197"/>
      <c r="GT24" s="197"/>
      <c r="GU24" s="197"/>
      <c r="GV24" s="197"/>
      <c r="GW24" s="197"/>
      <c r="GX24" s="197"/>
      <c r="GY24" s="197"/>
      <c r="GZ24" s="197"/>
      <c r="HA24" s="197"/>
      <c r="HB24" s="197"/>
      <c r="HC24" s="197"/>
      <c r="HD24" s="197"/>
      <c r="HE24" s="197"/>
      <c r="HF24" s="197"/>
      <c r="HG24" s="197"/>
      <c r="HH24" s="197"/>
      <c r="HI24" s="197"/>
      <c r="HJ24" s="197"/>
      <c r="HK24" s="197"/>
      <c r="HL24" s="197"/>
      <c r="HM24" s="197"/>
      <c r="HN24" s="197"/>
      <c r="HO24" s="197"/>
      <c r="HP24" s="197"/>
      <c r="HQ24" s="197"/>
      <c r="HR24" s="197"/>
      <c r="HS24" s="197"/>
      <c r="HT24" s="197"/>
      <c r="HU24" s="197"/>
      <c r="HV24" s="197"/>
      <c r="HW24" s="197"/>
      <c r="HX24" s="197"/>
      <c r="HY24" s="197"/>
      <c r="HZ24" s="197"/>
      <c r="IA24" s="197"/>
      <c r="IB24" s="197"/>
      <c r="IC24" s="197"/>
      <c r="ID24" s="197"/>
      <c r="IE24" s="197"/>
      <c r="IF24" s="197"/>
      <c r="IG24" s="197"/>
      <c r="IH24" s="197"/>
      <c r="II24" s="197"/>
      <c r="IJ24" s="197"/>
      <c r="IK24" s="197"/>
      <c r="IL24" s="197"/>
      <c r="IM24" s="197"/>
      <c r="IN24" s="197"/>
      <c r="IO24" s="197"/>
      <c r="IP24" s="197"/>
      <c r="IQ24" s="197"/>
      <c r="IR24" s="197"/>
      <c r="IS24" s="197"/>
      <c r="IT24" s="197"/>
      <c r="IU24" s="197"/>
      <c r="IV24" s="197"/>
      <c r="IW24" s="197"/>
      <c r="IX24" s="197"/>
      <c r="IY24" s="197"/>
      <c r="IZ24" s="197"/>
      <c r="JA24" s="197"/>
      <c r="JB24" s="197"/>
      <c r="JC24" s="197"/>
      <c r="JD24" s="197"/>
      <c r="JE24" s="197"/>
      <c r="JF24" s="197"/>
      <c r="JG24" s="197"/>
      <c r="JH24" s="197"/>
      <c r="JI24" s="197"/>
      <c r="JJ24" s="197"/>
      <c r="JK24" s="197"/>
      <c r="JL24" s="197"/>
      <c r="JM24" s="197"/>
      <c r="JN24" s="197"/>
      <c r="JO24" s="197"/>
      <c r="JP24" s="197"/>
      <c r="JQ24" s="197"/>
      <c r="JR24" s="197"/>
      <c r="JS24" s="197"/>
      <c r="JT24" s="197"/>
      <c r="JU24" s="197"/>
      <c r="JV24" s="197"/>
      <c r="JW24" s="197"/>
      <c r="JX24" s="197"/>
      <c r="JY24" s="197"/>
      <c r="JZ24" s="197"/>
      <c r="KA24" s="197"/>
      <c r="KB24" s="197"/>
      <c r="KC24" s="197"/>
      <c r="KD24" s="197"/>
      <c r="KE24" s="197"/>
      <c r="KF24" s="197"/>
      <c r="KG24" s="197"/>
      <c r="KH24" s="197"/>
      <c r="KI24" s="197"/>
      <c r="KJ24" s="197"/>
      <c r="KK24" s="197"/>
      <c r="KL24" s="197"/>
      <c r="KM24" s="197"/>
      <c r="KN24" s="197"/>
      <c r="KO24" s="197"/>
      <c r="KP24" s="197"/>
      <c r="KQ24" s="197"/>
      <c r="KR24" s="197"/>
      <c r="KS24" s="197"/>
      <c r="KT24" s="197"/>
      <c r="KU24" s="197"/>
      <c r="KV24" s="197"/>
      <c r="KW24" s="197"/>
      <c r="KX24" s="197"/>
      <c r="KY24" s="197"/>
      <c r="KZ24" s="197"/>
      <c r="LA24" s="197"/>
      <c r="LB24" s="197"/>
      <c r="LC24" s="197"/>
      <c r="LD24" s="197"/>
      <c r="LE24" s="197"/>
      <c r="LF24" s="197"/>
      <c r="LG24" s="197"/>
      <c r="LH24" s="197"/>
      <c r="LI24" s="197"/>
      <c r="LJ24" s="197"/>
      <c r="LK24" s="197"/>
      <c r="LL24" s="197"/>
      <c r="LM24" s="197"/>
      <c r="LN24" s="197"/>
      <c r="LO24" s="197"/>
      <c r="LP24" s="197"/>
      <c r="LQ24" s="197"/>
      <c r="LR24" s="197"/>
      <c r="LS24" s="197"/>
      <c r="LT24" s="197"/>
      <c r="LU24" s="197"/>
      <c r="LV24" s="197"/>
      <c r="LW24" s="197"/>
      <c r="LX24" s="197"/>
      <c r="LY24" s="197"/>
      <c r="LZ24" s="197"/>
      <c r="MA24" s="197"/>
      <c r="MB24" s="197"/>
      <c r="MC24" s="197"/>
      <c r="MD24" s="197"/>
      <c r="ME24" s="197"/>
      <c r="MF24" s="197"/>
      <c r="MG24" s="197"/>
      <c r="MH24" s="197"/>
      <c r="MI24" s="197"/>
      <c r="MJ24" s="197"/>
      <c r="MK24" s="197"/>
      <c r="ML24" s="197"/>
      <c r="MM24" s="197"/>
      <c r="MN24" s="197"/>
      <c r="MO24" s="197"/>
      <c r="MP24" s="197"/>
      <c r="MQ24" s="197"/>
      <c r="MR24" s="197"/>
      <c r="MS24" s="197"/>
      <c r="MT24" s="197"/>
      <c r="MU24" s="197"/>
      <c r="MV24" s="197"/>
      <c r="MW24" s="197"/>
      <c r="MX24" s="197"/>
      <c r="MY24" s="197"/>
      <c r="MZ24" s="197"/>
      <c r="NA24" s="197"/>
      <c r="NB24" s="197"/>
      <c r="NC24" s="197"/>
      <c r="ND24" s="197"/>
      <c r="NE24" s="197"/>
      <c r="NF24" s="197"/>
      <c r="NG24" s="197"/>
      <c r="NH24" s="197"/>
      <c r="NI24" s="197"/>
      <c r="NJ24" s="197"/>
      <c r="NK24" s="197"/>
      <c r="NL24" s="197"/>
      <c r="NM24" s="197"/>
      <c r="NN24" s="197"/>
      <c r="NO24" s="197"/>
      <c r="NP24" s="197"/>
      <c r="NQ24" s="197"/>
      <c r="NR24" s="197"/>
      <c r="NS24" s="197"/>
      <c r="NT24" s="197"/>
      <c r="NU24" s="197"/>
      <c r="NV24" s="197"/>
      <c r="NW24" s="197"/>
      <c r="NX24" s="197"/>
      <c r="NY24" s="197"/>
      <c r="NZ24" s="197"/>
      <c r="OA24" s="197"/>
      <c r="OB24" s="197"/>
      <c r="OC24" s="197"/>
      <c r="OD24" s="197"/>
      <c r="OE24" s="197"/>
      <c r="OF24" s="197"/>
      <c r="OG24" s="197"/>
      <c r="OH24" s="197"/>
      <c r="OI24" s="197"/>
      <c r="OJ24" s="197"/>
      <c r="OK24" s="197"/>
      <c r="OL24" s="197"/>
      <c r="OM24" s="197"/>
      <c r="ON24" s="197"/>
      <c r="OO24" s="197"/>
      <c r="OP24" s="197"/>
      <c r="OQ24" s="197"/>
      <c r="OR24" s="197"/>
      <c r="OS24" s="197"/>
      <c r="OT24" s="197"/>
      <c r="OU24" s="197"/>
      <c r="OV24" s="197"/>
      <c r="OW24" s="197"/>
      <c r="OX24" s="197"/>
      <c r="OY24" s="197"/>
      <c r="OZ24" s="197"/>
      <c r="PA24" s="197"/>
      <c r="PB24" s="197"/>
      <c r="PC24" s="197"/>
      <c r="PD24" s="197"/>
      <c r="PE24" s="197"/>
      <c r="PF24" s="197"/>
      <c r="PG24" s="197"/>
      <c r="PH24" s="197"/>
      <c r="PI24" s="197"/>
      <c r="PJ24" s="197"/>
      <c r="PK24" s="197"/>
      <c r="PL24" s="197"/>
      <c r="PM24" s="197"/>
      <c r="PN24" s="197"/>
      <c r="PO24" s="197"/>
      <c r="PP24" s="197"/>
      <c r="PQ24" s="197"/>
      <c r="PR24" s="197"/>
      <c r="PS24" s="197"/>
      <c r="PT24" s="197"/>
      <c r="PU24" s="197"/>
      <c r="PV24" s="197"/>
      <c r="PW24" s="197"/>
      <c r="PX24" s="197"/>
      <c r="PY24" s="197"/>
      <c r="PZ24" s="197"/>
      <c r="QA24" s="197"/>
      <c r="QB24" s="197"/>
      <c r="QC24" s="197"/>
      <c r="QD24" s="197"/>
      <c r="QE24" s="197"/>
      <c r="QF24" s="197"/>
      <c r="QG24" s="197"/>
      <c r="QH24" s="197"/>
      <c r="QI24" s="197"/>
      <c r="QJ24" s="197"/>
      <c r="QK24" s="197"/>
      <c r="QL24" s="197"/>
      <c r="QM24" s="197"/>
      <c r="QN24" s="197"/>
      <c r="QO24" s="197"/>
      <c r="QP24" s="197"/>
      <c r="QQ24" s="197"/>
      <c r="QR24" s="197"/>
      <c r="QS24" s="197"/>
      <c r="QT24" s="197"/>
      <c r="QU24" s="197"/>
      <c r="QV24" s="197"/>
      <c r="QW24" s="197"/>
      <c r="QX24" s="197"/>
      <c r="QY24" s="197"/>
      <c r="QZ24" s="197"/>
      <c r="RA24" s="197"/>
      <c r="RB24" s="197"/>
      <c r="RC24" s="197"/>
      <c r="RD24" s="197"/>
      <c r="RE24" s="197"/>
      <c r="RF24" s="197"/>
      <c r="RG24" s="197"/>
      <c r="RH24" s="197"/>
      <c r="RI24" s="197"/>
      <c r="RJ24" s="197"/>
      <c r="RK24" s="197"/>
      <c r="RL24" s="197"/>
      <c r="RM24" s="197"/>
      <c r="RN24" s="197"/>
      <c r="RO24" s="197"/>
      <c r="RP24" s="197"/>
      <c r="RQ24" s="197"/>
      <c r="RR24" s="197"/>
      <c r="RS24" s="197"/>
      <c r="RT24" s="197"/>
      <c r="RU24" s="197"/>
      <c r="RV24" s="197"/>
      <c r="RW24" s="197"/>
      <c r="RX24" s="197"/>
      <c r="RY24" s="197"/>
      <c r="RZ24" s="197"/>
      <c r="SA24" s="197"/>
      <c r="SB24" s="197"/>
      <c r="SC24" s="197"/>
      <c r="SD24" s="197"/>
      <c r="SE24" s="197"/>
      <c r="SF24" s="197"/>
      <c r="SG24" s="197"/>
      <c r="SH24" s="197"/>
      <c r="SI24" s="197"/>
      <c r="SJ24" s="197"/>
      <c r="SK24" s="197"/>
      <c r="SL24" s="197"/>
      <c r="SM24" s="197"/>
      <c r="SN24" s="197"/>
      <c r="SO24" s="197"/>
      <c r="SP24" s="197"/>
      <c r="SQ24" s="197"/>
      <c r="SR24" s="197"/>
      <c r="SS24" s="197"/>
      <c r="ST24" s="197"/>
      <c r="SU24" s="197"/>
      <c r="SV24" s="197"/>
      <c r="SW24" s="197"/>
      <c r="SX24" s="197"/>
      <c r="SY24" s="197"/>
      <c r="SZ24" s="197"/>
      <c r="TA24" s="197"/>
      <c r="TB24" s="197"/>
      <c r="TC24" s="197"/>
      <c r="TD24" s="197"/>
      <c r="TE24" s="197"/>
      <c r="TF24" s="197"/>
      <c r="TG24" s="197"/>
      <c r="TH24" s="197"/>
      <c r="TI24" s="197"/>
      <c r="TJ24" s="197"/>
      <c r="TK24" s="197"/>
      <c r="TL24" s="197"/>
      <c r="TM24" s="197"/>
      <c r="TN24" s="197"/>
      <c r="TO24" s="197"/>
      <c r="TP24" s="197"/>
      <c r="TQ24" s="197"/>
      <c r="TR24" s="197"/>
      <c r="TS24" s="197"/>
      <c r="TT24" s="197"/>
      <c r="TU24" s="197"/>
      <c r="TV24" s="197"/>
      <c r="TW24" s="197"/>
      <c r="TX24" s="197"/>
      <c r="TY24" s="197"/>
      <c r="TZ24" s="197"/>
      <c r="UA24" s="197"/>
      <c r="UB24" s="197"/>
      <c r="UC24" s="197"/>
      <c r="UD24" s="197"/>
      <c r="UE24" s="197"/>
      <c r="UF24" s="197"/>
      <c r="UG24" s="197"/>
      <c r="UH24" s="197"/>
      <c r="UI24" s="197"/>
      <c r="UJ24" s="197"/>
      <c r="UK24" s="197"/>
      <c r="UL24" s="197"/>
      <c r="UM24" s="197"/>
      <c r="UN24" s="197"/>
      <c r="UO24" s="197"/>
      <c r="UP24" s="197"/>
      <c r="UQ24" s="197"/>
      <c r="UR24" s="197"/>
      <c r="US24" s="197"/>
      <c r="UT24" s="197"/>
      <c r="UU24" s="197"/>
      <c r="UV24" s="197"/>
      <c r="UW24" s="197"/>
      <c r="UX24" s="197"/>
      <c r="UY24" s="197"/>
      <c r="UZ24" s="197"/>
      <c r="VA24" s="197"/>
      <c r="VB24" s="197"/>
      <c r="VC24" s="197"/>
      <c r="VD24" s="197"/>
      <c r="VE24" s="197"/>
      <c r="VF24" s="197"/>
      <c r="VG24" s="197"/>
      <c r="VH24" s="197"/>
      <c r="VI24" s="197"/>
      <c r="VJ24" s="197"/>
      <c r="VK24" s="197"/>
      <c r="VL24" s="197"/>
      <c r="VM24" s="197"/>
      <c r="VN24" s="197"/>
      <c r="VO24" s="197"/>
      <c r="VP24" s="197"/>
      <c r="VQ24" s="197"/>
      <c r="VR24" s="197"/>
      <c r="VS24" s="197"/>
      <c r="VT24" s="197"/>
      <c r="VU24" s="197"/>
      <c r="VV24" s="197"/>
      <c r="VW24" s="197"/>
      <c r="VX24" s="197"/>
      <c r="VY24" s="197"/>
      <c r="VZ24" s="197"/>
      <c r="WA24" s="197"/>
      <c r="WB24" s="197"/>
      <c r="WC24" s="197"/>
      <c r="WD24" s="197"/>
      <c r="WE24" s="197"/>
      <c r="WF24" s="197"/>
      <c r="WG24" s="197"/>
      <c r="WH24" s="197"/>
      <c r="WI24" s="197"/>
      <c r="WJ24" s="197"/>
      <c r="WK24" s="197"/>
      <c r="WL24" s="197"/>
      <c r="WM24" s="197"/>
      <c r="WN24" s="197"/>
      <c r="WO24" s="197"/>
      <c r="WP24" s="197"/>
      <c r="WQ24" s="197"/>
      <c r="WR24" s="197"/>
      <c r="WS24" s="197"/>
      <c r="WT24" s="197"/>
      <c r="WU24" s="197"/>
      <c r="WV24" s="197"/>
      <c r="WW24" s="197"/>
      <c r="WX24" s="197"/>
      <c r="WY24" s="197"/>
      <c r="WZ24" s="197"/>
      <c r="XA24" s="197"/>
      <c r="XB24" s="197"/>
      <c r="XC24" s="197"/>
      <c r="XD24" s="197"/>
      <c r="XE24" s="197"/>
      <c r="XF24" s="197"/>
      <c r="XG24" s="197"/>
      <c r="XH24" s="197"/>
      <c r="XI24" s="197"/>
      <c r="XJ24" s="197"/>
      <c r="XK24" s="197"/>
      <c r="XL24" s="197"/>
      <c r="XM24" s="197"/>
      <c r="XN24" s="197"/>
      <c r="XO24" s="197"/>
      <c r="XP24" s="197"/>
      <c r="XQ24" s="197"/>
      <c r="XR24" s="197"/>
      <c r="XS24" s="197"/>
      <c r="XT24" s="197"/>
      <c r="XU24" s="197"/>
      <c r="XV24" s="197"/>
      <c r="XW24" s="197"/>
      <c r="XX24" s="197"/>
      <c r="XY24" s="197"/>
      <c r="XZ24" s="197"/>
      <c r="YA24" s="197"/>
      <c r="YB24" s="197"/>
      <c r="YC24" s="197"/>
      <c r="YD24" s="197"/>
      <c r="YE24" s="197"/>
      <c r="YF24" s="197"/>
      <c r="YG24" s="197"/>
      <c r="YH24" s="197"/>
      <c r="YI24" s="197"/>
      <c r="YJ24" s="197"/>
      <c r="YK24" s="197"/>
      <c r="YL24" s="197"/>
      <c r="YM24" s="197"/>
      <c r="YN24" s="197"/>
      <c r="YO24" s="197"/>
      <c r="YP24" s="197"/>
      <c r="YQ24" s="197"/>
      <c r="YR24" s="197"/>
      <c r="YS24" s="197"/>
      <c r="YT24" s="197"/>
      <c r="YU24" s="197"/>
      <c r="YV24" s="197"/>
      <c r="YW24" s="197"/>
      <c r="YX24" s="197"/>
      <c r="YY24" s="197"/>
      <c r="YZ24" s="197"/>
      <c r="ZA24" s="197"/>
      <c r="ZB24" s="197"/>
      <c r="ZC24" s="197"/>
      <c r="ZD24" s="197"/>
      <c r="ZE24" s="197"/>
      <c r="ZF24" s="197"/>
      <c r="ZG24" s="197"/>
      <c r="ZH24" s="197"/>
      <c r="ZI24" s="197"/>
      <c r="ZJ24" s="197"/>
      <c r="ZK24" s="197"/>
      <c r="ZL24" s="197"/>
      <c r="ZM24" s="197"/>
      <c r="ZN24" s="197"/>
      <c r="ZO24" s="197"/>
      <c r="ZP24" s="197"/>
      <c r="ZQ24" s="197"/>
      <c r="ZR24" s="197"/>
      <c r="ZS24" s="197"/>
      <c r="ZT24" s="197"/>
      <c r="ZU24" s="197"/>
      <c r="ZV24" s="197"/>
      <c r="ZW24" s="197"/>
      <c r="ZX24" s="197"/>
      <c r="ZY24" s="197"/>
      <c r="ZZ24" s="197"/>
      <c r="AAA24" s="197"/>
      <c r="AAB24" s="197"/>
      <c r="AAC24" s="197"/>
      <c r="AAD24" s="197"/>
      <c r="AAE24" s="197"/>
      <c r="AAF24" s="197"/>
      <c r="AAG24" s="197"/>
      <c r="AAH24" s="197"/>
      <c r="AAI24" s="197"/>
      <c r="AAJ24" s="197"/>
      <c r="AAK24" s="197"/>
      <c r="AAL24" s="197"/>
      <c r="AAM24" s="197"/>
      <c r="AAN24" s="197"/>
      <c r="AAO24" s="197"/>
      <c r="AAP24" s="197"/>
      <c r="AAQ24" s="197"/>
      <c r="AAR24" s="197"/>
      <c r="AAS24" s="197"/>
      <c r="AAT24" s="197"/>
      <c r="AAU24" s="197"/>
      <c r="AAV24" s="197"/>
      <c r="AAW24" s="197"/>
      <c r="AAX24" s="197"/>
      <c r="AAY24" s="197"/>
      <c r="AAZ24" s="197"/>
      <c r="ABA24" s="197"/>
      <c r="ABB24" s="197"/>
      <c r="ABC24" s="197"/>
      <c r="ABD24" s="197"/>
      <c r="ABE24" s="197"/>
      <c r="ABF24" s="197"/>
      <c r="ABG24" s="197"/>
      <c r="ABH24" s="197"/>
      <c r="ABI24" s="197"/>
      <c r="ABJ24" s="197"/>
      <c r="ABK24" s="197"/>
      <c r="ABL24" s="197"/>
      <c r="ABM24" s="197"/>
      <c r="ABN24" s="197"/>
      <c r="ABO24" s="197"/>
      <c r="ABP24" s="197"/>
      <c r="ABQ24" s="197"/>
      <c r="ABR24" s="197"/>
      <c r="ABS24" s="197"/>
      <c r="ABT24" s="197"/>
      <c r="ABU24" s="197"/>
      <c r="ABV24" s="197"/>
      <c r="ABW24" s="197"/>
      <c r="ABX24" s="197"/>
      <c r="ABY24" s="197"/>
      <c r="ABZ24" s="197"/>
      <c r="ACA24" s="197"/>
      <c r="ACB24" s="197"/>
      <c r="ACC24" s="197"/>
      <c r="ACD24" s="197"/>
      <c r="ACE24" s="197"/>
      <c r="ACF24" s="197"/>
      <c r="ACG24" s="197"/>
      <c r="ACH24" s="197"/>
      <c r="ACI24" s="197"/>
      <c r="ACJ24" s="197"/>
      <c r="ACK24" s="197"/>
      <c r="ACL24" s="197"/>
      <c r="ACM24" s="197"/>
      <c r="ACN24" s="197"/>
      <c r="ACO24" s="197"/>
      <c r="ACP24" s="197"/>
      <c r="ACQ24" s="197"/>
      <c r="ACR24" s="197"/>
      <c r="ACS24" s="197"/>
      <c r="ACT24" s="197"/>
      <c r="ACU24" s="197"/>
      <c r="ACV24" s="197"/>
      <c r="ACW24" s="197"/>
      <c r="ACX24" s="197"/>
      <c r="ACY24" s="197"/>
      <c r="ACZ24" s="197"/>
      <c r="ADA24" s="197"/>
      <c r="ADB24" s="197"/>
      <c r="ADC24" s="197"/>
      <c r="ADD24" s="197"/>
      <c r="ADE24" s="197"/>
      <c r="ADF24" s="197"/>
      <c r="ADG24" s="197"/>
      <c r="ADH24" s="197"/>
      <c r="ADI24" s="197"/>
      <c r="ADJ24" s="197"/>
      <c r="ADK24" s="197"/>
      <c r="ADL24" s="197"/>
      <c r="ADM24" s="197"/>
      <c r="ADN24" s="197"/>
      <c r="ADO24" s="197"/>
      <c r="ADP24" s="197"/>
      <c r="ADQ24" s="197"/>
      <c r="ADR24" s="197"/>
      <c r="ADS24" s="197"/>
      <c r="ADT24" s="197"/>
      <c r="ADU24" s="197"/>
      <c r="ADV24" s="197"/>
      <c r="ADW24" s="197"/>
      <c r="ADX24" s="197"/>
      <c r="ADY24" s="197"/>
      <c r="ADZ24" s="197"/>
      <c r="AEA24" s="197"/>
      <c r="AEB24" s="197"/>
      <c r="AEC24" s="197"/>
      <c r="AED24" s="197"/>
      <c r="AEE24" s="197"/>
      <c r="AEF24" s="197"/>
      <c r="AEG24" s="197"/>
      <c r="AEH24" s="197"/>
      <c r="AEI24" s="197"/>
      <c r="AEJ24" s="197"/>
      <c r="AEK24" s="197"/>
      <c r="AEL24" s="197"/>
      <c r="AEM24" s="197"/>
      <c r="AEN24" s="197"/>
      <c r="AEO24" s="197"/>
      <c r="AEP24" s="197"/>
      <c r="AEQ24" s="197"/>
      <c r="AER24" s="197"/>
      <c r="AES24" s="197"/>
      <c r="AET24" s="197"/>
      <c r="AEU24" s="197"/>
      <c r="AEV24" s="197"/>
      <c r="AEW24" s="197"/>
      <c r="AEX24" s="197"/>
      <c r="AEY24" s="197"/>
      <c r="AEZ24" s="197"/>
      <c r="AFA24" s="197"/>
      <c r="AFB24" s="197"/>
      <c r="AFC24" s="197"/>
      <c r="AFD24" s="197"/>
      <c r="AFE24" s="197"/>
      <c r="AFF24" s="197"/>
      <c r="AFG24" s="197"/>
      <c r="AFH24" s="197"/>
      <c r="AFI24" s="197"/>
      <c r="AFJ24" s="197"/>
      <c r="AFK24" s="197"/>
      <c r="AFL24" s="197"/>
      <c r="AFM24" s="197"/>
      <c r="AFN24" s="197"/>
      <c r="AFO24" s="197"/>
      <c r="AFP24" s="197"/>
      <c r="AFQ24" s="197"/>
      <c r="AFR24" s="197"/>
      <c r="AFS24" s="197"/>
      <c r="AFT24" s="197"/>
      <c r="AFU24" s="197"/>
      <c r="AFV24" s="197"/>
    </row>
    <row r="25" spans="1:854" s="207" customFormat="1" ht="14.4" thickBot="1" x14ac:dyDescent="0.35">
      <c r="A25" s="208" t="s">
        <v>316</v>
      </c>
      <c r="B25" s="209">
        <v>36129.415869999997</v>
      </c>
      <c r="C25" s="209">
        <v>35783.585345999993</v>
      </c>
      <c r="D25" s="209">
        <v>35817.813766999992</v>
      </c>
      <c r="E25" s="173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7"/>
      <c r="DF25" s="197"/>
      <c r="DG25" s="197"/>
      <c r="DH25" s="197"/>
      <c r="DI25" s="197"/>
      <c r="DJ25" s="197"/>
      <c r="DK25" s="197"/>
      <c r="DL25" s="197"/>
      <c r="DM25" s="197"/>
      <c r="DN25" s="197"/>
      <c r="DO25" s="197"/>
      <c r="DP25" s="197"/>
      <c r="DQ25" s="197"/>
      <c r="DR25" s="197"/>
      <c r="DS25" s="197"/>
      <c r="DT25" s="197"/>
      <c r="DU25" s="197"/>
      <c r="DV25" s="197"/>
      <c r="DW25" s="197"/>
      <c r="DX25" s="197"/>
      <c r="DY25" s="197"/>
      <c r="DZ25" s="197"/>
      <c r="EA25" s="197"/>
      <c r="EB25" s="197"/>
      <c r="EC25" s="197"/>
      <c r="ED25" s="197"/>
      <c r="EE25" s="197"/>
      <c r="EF25" s="197"/>
      <c r="EG25" s="197"/>
      <c r="EH25" s="197"/>
      <c r="EI25" s="197"/>
      <c r="EJ25" s="197"/>
      <c r="EK25" s="197"/>
      <c r="EL25" s="197"/>
      <c r="EM25" s="197"/>
      <c r="EN25" s="197"/>
      <c r="EO25" s="197"/>
      <c r="EP25" s="197"/>
      <c r="EQ25" s="197"/>
      <c r="ER25" s="197"/>
      <c r="ES25" s="197"/>
      <c r="ET25" s="197"/>
      <c r="EU25" s="197"/>
      <c r="EV25" s="197"/>
      <c r="EW25" s="197"/>
      <c r="EX25" s="197"/>
      <c r="EY25" s="197"/>
      <c r="EZ25" s="197"/>
      <c r="FA25" s="197"/>
      <c r="FB25" s="197"/>
      <c r="FC25" s="197"/>
      <c r="FD25" s="197"/>
      <c r="FE25" s="197"/>
      <c r="FF25" s="197"/>
      <c r="FG25" s="197"/>
      <c r="FH25" s="197"/>
      <c r="FI25" s="197"/>
      <c r="FJ25" s="197"/>
      <c r="FK25" s="197"/>
      <c r="FL25" s="197"/>
      <c r="FM25" s="197"/>
      <c r="FN25" s="197"/>
      <c r="FO25" s="197"/>
      <c r="FP25" s="197"/>
      <c r="FQ25" s="197"/>
      <c r="FR25" s="197"/>
      <c r="FS25" s="197"/>
      <c r="FT25" s="197"/>
      <c r="FU25" s="197"/>
      <c r="FV25" s="197"/>
      <c r="FW25" s="197"/>
      <c r="FX25" s="197"/>
      <c r="FY25" s="197"/>
      <c r="FZ25" s="197"/>
      <c r="GA25" s="197"/>
      <c r="GB25" s="197"/>
      <c r="GC25" s="197"/>
      <c r="GD25" s="197"/>
      <c r="GE25" s="197"/>
      <c r="GF25" s="197"/>
      <c r="GG25" s="197"/>
      <c r="GH25" s="197"/>
      <c r="GI25" s="197"/>
      <c r="GJ25" s="197"/>
      <c r="GK25" s="197"/>
      <c r="GL25" s="197"/>
      <c r="GM25" s="197"/>
      <c r="GN25" s="197"/>
      <c r="GO25" s="197"/>
      <c r="GP25" s="197"/>
      <c r="GQ25" s="197"/>
      <c r="GR25" s="197"/>
      <c r="GS25" s="197"/>
      <c r="GT25" s="197"/>
      <c r="GU25" s="197"/>
      <c r="GV25" s="197"/>
      <c r="GW25" s="197"/>
      <c r="GX25" s="197"/>
      <c r="GY25" s="197"/>
      <c r="GZ25" s="197"/>
      <c r="HA25" s="197"/>
      <c r="HB25" s="197"/>
      <c r="HC25" s="197"/>
      <c r="HD25" s="197"/>
      <c r="HE25" s="197"/>
      <c r="HF25" s="197"/>
      <c r="HG25" s="197"/>
      <c r="HH25" s="197"/>
      <c r="HI25" s="197"/>
      <c r="HJ25" s="197"/>
      <c r="HK25" s="197"/>
      <c r="HL25" s="197"/>
      <c r="HM25" s="197"/>
      <c r="HN25" s="197"/>
      <c r="HO25" s="197"/>
      <c r="HP25" s="197"/>
      <c r="HQ25" s="197"/>
      <c r="HR25" s="197"/>
      <c r="HS25" s="197"/>
      <c r="HT25" s="197"/>
      <c r="HU25" s="197"/>
      <c r="HV25" s="197"/>
      <c r="HW25" s="197"/>
      <c r="HX25" s="197"/>
      <c r="HY25" s="197"/>
      <c r="HZ25" s="197"/>
      <c r="IA25" s="197"/>
      <c r="IB25" s="197"/>
      <c r="IC25" s="197"/>
      <c r="ID25" s="197"/>
      <c r="IE25" s="197"/>
      <c r="IF25" s="197"/>
      <c r="IG25" s="197"/>
      <c r="IH25" s="197"/>
      <c r="II25" s="197"/>
      <c r="IJ25" s="197"/>
      <c r="IK25" s="197"/>
      <c r="IL25" s="197"/>
      <c r="IM25" s="197"/>
      <c r="IN25" s="197"/>
      <c r="IO25" s="197"/>
      <c r="IP25" s="197"/>
      <c r="IQ25" s="197"/>
      <c r="IR25" s="197"/>
      <c r="IS25" s="197"/>
      <c r="IT25" s="197"/>
      <c r="IU25" s="197"/>
      <c r="IV25" s="197"/>
      <c r="IW25" s="197"/>
      <c r="IX25" s="197"/>
      <c r="IY25" s="197"/>
      <c r="IZ25" s="197"/>
      <c r="JA25" s="197"/>
      <c r="JB25" s="197"/>
      <c r="JC25" s="197"/>
      <c r="JD25" s="197"/>
      <c r="JE25" s="197"/>
      <c r="JF25" s="197"/>
      <c r="JG25" s="197"/>
      <c r="JH25" s="197"/>
      <c r="JI25" s="197"/>
      <c r="JJ25" s="197"/>
      <c r="JK25" s="197"/>
      <c r="JL25" s="197"/>
      <c r="JM25" s="197"/>
      <c r="JN25" s="197"/>
      <c r="JO25" s="197"/>
      <c r="JP25" s="197"/>
      <c r="JQ25" s="197"/>
      <c r="JR25" s="197"/>
      <c r="JS25" s="197"/>
      <c r="JT25" s="197"/>
      <c r="JU25" s="197"/>
      <c r="JV25" s="197"/>
      <c r="JW25" s="197"/>
      <c r="JX25" s="197"/>
      <c r="JY25" s="197"/>
      <c r="JZ25" s="197"/>
      <c r="KA25" s="197"/>
      <c r="KB25" s="197"/>
      <c r="KC25" s="197"/>
      <c r="KD25" s="197"/>
      <c r="KE25" s="197"/>
      <c r="KF25" s="197"/>
      <c r="KG25" s="197"/>
      <c r="KH25" s="197"/>
      <c r="KI25" s="197"/>
      <c r="KJ25" s="197"/>
      <c r="KK25" s="197"/>
      <c r="KL25" s="197"/>
      <c r="KM25" s="197"/>
      <c r="KN25" s="197"/>
      <c r="KO25" s="197"/>
      <c r="KP25" s="197"/>
      <c r="KQ25" s="197"/>
      <c r="KR25" s="197"/>
      <c r="KS25" s="197"/>
      <c r="KT25" s="197"/>
      <c r="KU25" s="197"/>
      <c r="KV25" s="197"/>
      <c r="KW25" s="197"/>
      <c r="KX25" s="197"/>
      <c r="KY25" s="197"/>
      <c r="KZ25" s="197"/>
      <c r="LA25" s="197"/>
      <c r="LB25" s="197"/>
      <c r="LC25" s="197"/>
      <c r="LD25" s="197"/>
      <c r="LE25" s="197"/>
      <c r="LF25" s="197"/>
      <c r="LG25" s="197"/>
      <c r="LH25" s="197"/>
      <c r="LI25" s="197"/>
      <c r="LJ25" s="197"/>
      <c r="LK25" s="197"/>
      <c r="LL25" s="197"/>
      <c r="LM25" s="197"/>
      <c r="LN25" s="197"/>
      <c r="LO25" s="197"/>
      <c r="LP25" s="197"/>
      <c r="LQ25" s="197"/>
      <c r="LR25" s="197"/>
      <c r="LS25" s="197"/>
      <c r="LT25" s="197"/>
      <c r="LU25" s="197"/>
      <c r="LV25" s="197"/>
      <c r="LW25" s="197"/>
      <c r="LX25" s="197"/>
      <c r="LY25" s="197"/>
      <c r="LZ25" s="197"/>
      <c r="MA25" s="197"/>
      <c r="MB25" s="197"/>
      <c r="MC25" s="197"/>
      <c r="MD25" s="197"/>
      <c r="ME25" s="197"/>
      <c r="MF25" s="197"/>
      <c r="MG25" s="197"/>
      <c r="MH25" s="197"/>
      <c r="MI25" s="197"/>
      <c r="MJ25" s="197"/>
      <c r="MK25" s="197"/>
      <c r="ML25" s="197"/>
      <c r="MM25" s="197"/>
      <c r="MN25" s="197"/>
      <c r="MO25" s="197"/>
      <c r="MP25" s="197"/>
      <c r="MQ25" s="197"/>
      <c r="MR25" s="197"/>
      <c r="MS25" s="197"/>
      <c r="MT25" s="197"/>
      <c r="MU25" s="197"/>
      <c r="MV25" s="197"/>
      <c r="MW25" s="197"/>
      <c r="MX25" s="197"/>
      <c r="MY25" s="197"/>
      <c r="MZ25" s="197"/>
      <c r="NA25" s="197"/>
      <c r="NB25" s="197"/>
      <c r="NC25" s="197"/>
      <c r="ND25" s="197"/>
      <c r="NE25" s="197"/>
      <c r="NF25" s="197"/>
      <c r="NG25" s="197"/>
      <c r="NH25" s="197"/>
      <c r="NI25" s="197"/>
      <c r="NJ25" s="197"/>
      <c r="NK25" s="197"/>
      <c r="NL25" s="197"/>
      <c r="NM25" s="197"/>
      <c r="NN25" s="197"/>
      <c r="NO25" s="197"/>
      <c r="NP25" s="197"/>
      <c r="NQ25" s="197"/>
      <c r="NR25" s="197"/>
      <c r="NS25" s="197"/>
      <c r="NT25" s="197"/>
      <c r="NU25" s="197"/>
      <c r="NV25" s="197"/>
      <c r="NW25" s="197"/>
      <c r="NX25" s="197"/>
      <c r="NY25" s="197"/>
      <c r="NZ25" s="197"/>
      <c r="OA25" s="197"/>
      <c r="OB25" s="197"/>
      <c r="OC25" s="197"/>
      <c r="OD25" s="197"/>
      <c r="OE25" s="197"/>
      <c r="OF25" s="197"/>
      <c r="OG25" s="197"/>
      <c r="OH25" s="197"/>
      <c r="OI25" s="197"/>
      <c r="OJ25" s="197"/>
      <c r="OK25" s="197"/>
      <c r="OL25" s="197"/>
      <c r="OM25" s="197"/>
      <c r="ON25" s="197"/>
      <c r="OO25" s="197"/>
      <c r="OP25" s="197"/>
      <c r="OQ25" s="197"/>
      <c r="OR25" s="197"/>
      <c r="OS25" s="197"/>
      <c r="OT25" s="197"/>
      <c r="OU25" s="197"/>
      <c r="OV25" s="197"/>
      <c r="OW25" s="197"/>
      <c r="OX25" s="197"/>
      <c r="OY25" s="197"/>
      <c r="OZ25" s="197"/>
      <c r="PA25" s="197"/>
      <c r="PB25" s="197"/>
      <c r="PC25" s="197"/>
      <c r="PD25" s="197"/>
      <c r="PE25" s="197"/>
      <c r="PF25" s="197"/>
      <c r="PG25" s="197"/>
      <c r="PH25" s="197"/>
      <c r="PI25" s="197"/>
      <c r="PJ25" s="197"/>
      <c r="PK25" s="197"/>
      <c r="PL25" s="197"/>
      <c r="PM25" s="197"/>
      <c r="PN25" s="197"/>
      <c r="PO25" s="197"/>
      <c r="PP25" s="197"/>
      <c r="PQ25" s="197"/>
      <c r="PR25" s="197"/>
      <c r="PS25" s="197"/>
      <c r="PT25" s="197"/>
      <c r="PU25" s="197"/>
      <c r="PV25" s="197"/>
      <c r="PW25" s="197"/>
      <c r="PX25" s="197"/>
      <c r="PY25" s="197"/>
      <c r="PZ25" s="197"/>
      <c r="QA25" s="197"/>
      <c r="QB25" s="197"/>
      <c r="QC25" s="197"/>
      <c r="QD25" s="197"/>
      <c r="QE25" s="197"/>
      <c r="QF25" s="197"/>
      <c r="QG25" s="197"/>
      <c r="QH25" s="197"/>
      <c r="QI25" s="197"/>
      <c r="QJ25" s="197"/>
      <c r="QK25" s="197"/>
      <c r="QL25" s="197"/>
      <c r="QM25" s="197"/>
      <c r="QN25" s="197"/>
      <c r="QO25" s="197"/>
      <c r="QP25" s="197"/>
      <c r="QQ25" s="197"/>
      <c r="QR25" s="197"/>
      <c r="QS25" s="197"/>
      <c r="QT25" s="197"/>
      <c r="QU25" s="197"/>
      <c r="QV25" s="197"/>
      <c r="QW25" s="197"/>
      <c r="QX25" s="197"/>
      <c r="QY25" s="197"/>
      <c r="QZ25" s="197"/>
      <c r="RA25" s="197"/>
      <c r="RB25" s="197"/>
      <c r="RC25" s="197"/>
      <c r="RD25" s="197"/>
      <c r="RE25" s="197"/>
      <c r="RF25" s="197"/>
      <c r="RG25" s="197"/>
      <c r="RH25" s="197"/>
      <c r="RI25" s="197"/>
      <c r="RJ25" s="197"/>
      <c r="RK25" s="197"/>
      <c r="RL25" s="197"/>
      <c r="RM25" s="197"/>
      <c r="RN25" s="197"/>
      <c r="RO25" s="197"/>
      <c r="RP25" s="197"/>
      <c r="RQ25" s="197"/>
      <c r="RR25" s="197"/>
      <c r="RS25" s="197"/>
      <c r="RT25" s="197"/>
      <c r="RU25" s="197"/>
      <c r="RV25" s="197"/>
      <c r="RW25" s="197"/>
      <c r="RX25" s="197"/>
      <c r="RY25" s="197"/>
      <c r="RZ25" s="197"/>
      <c r="SA25" s="197"/>
      <c r="SB25" s="197"/>
      <c r="SC25" s="197"/>
      <c r="SD25" s="197"/>
      <c r="SE25" s="197"/>
      <c r="SF25" s="197"/>
      <c r="SG25" s="197"/>
      <c r="SH25" s="197"/>
      <c r="SI25" s="197"/>
      <c r="SJ25" s="197"/>
      <c r="SK25" s="197"/>
      <c r="SL25" s="197"/>
      <c r="SM25" s="197"/>
      <c r="SN25" s="197"/>
      <c r="SO25" s="197"/>
      <c r="SP25" s="197"/>
      <c r="SQ25" s="197"/>
      <c r="SR25" s="197"/>
      <c r="SS25" s="197"/>
      <c r="ST25" s="197"/>
      <c r="SU25" s="197"/>
      <c r="SV25" s="197"/>
      <c r="SW25" s="197"/>
      <c r="SX25" s="197"/>
      <c r="SY25" s="197"/>
      <c r="SZ25" s="197"/>
      <c r="TA25" s="197"/>
      <c r="TB25" s="197"/>
      <c r="TC25" s="197"/>
      <c r="TD25" s="197"/>
      <c r="TE25" s="197"/>
      <c r="TF25" s="197"/>
      <c r="TG25" s="197"/>
      <c r="TH25" s="197"/>
      <c r="TI25" s="197"/>
      <c r="TJ25" s="197"/>
      <c r="TK25" s="197"/>
      <c r="TL25" s="197"/>
      <c r="TM25" s="197"/>
      <c r="TN25" s="197"/>
      <c r="TO25" s="197"/>
      <c r="TP25" s="197"/>
      <c r="TQ25" s="197"/>
      <c r="TR25" s="197"/>
      <c r="TS25" s="197"/>
      <c r="TT25" s="197"/>
      <c r="TU25" s="197"/>
      <c r="TV25" s="197"/>
      <c r="TW25" s="197"/>
      <c r="TX25" s="197"/>
      <c r="TY25" s="197"/>
      <c r="TZ25" s="197"/>
      <c r="UA25" s="197"/>
      <c r="UB25" s="197"/>
      <c r="UC25" s="197"/>
      <c r="UD25" s="197"/>
      <c r="UE25" s="197"/>
      <c r="UF25" s="197"/>
      <c r="UG25" s="197"/>
      <c r="UH25" s="197"/>
      <c r="UI25" s="197"/>
      <c r="UJ25" s="197"/>
      <c r="UK25" s="197"/>
      <c r="UL25" s="197"/>
      <c r="UM25" s="197"/>
      <c r="UN25" s="197"/>
      <c r="UO25" s="197"/>
      <c r="UP25" s="197"/>
      <c r="UQ25" s="197"/>
      <c r="UR25" s="197"/>
      <c r="US25" s="197"/>
      <c r="UT25" s="197"/>
      <c r="UU25" s="197"/>
      <c r="UV25" s="197"/>
      <c r="UW25" s="197"/>
      <c r="UX25" s="197"/>
      <c r="UY25" s="197"/>
      <c r="UZ25" s="197"/>
      <c r="VA25" s="197"/>
      <c r="VB25" s="197"/>
      <c r="VC25" s="197"/>
      <c r="VD25" s="197"/>
      <c r="VE25" s="197"/>
      <c r="VF25" s="197"/>
      <c r="VG25" s="197"/>
      <c r="VH25" s="197"/>
      <c r="VI25" s="197"/>
      <c r="VJ25" s="197"/>
      <c r="VK25" s="197"/>
      <c r="VL25" s="197"/>
      <c r="VM25" s="197"/>
      <c r="VN25" s="197"/>
      <c r="VO25" s="197"/>
      <c r="VP25" s="197"/>
      <c r="VQ25" s="197"/>
      <c r="VR25" s="197"/>
      <c r="VS25" s="197"/>
      <c r="VT25" s="197"/>
      <c r="VU25" s="197"/>
      <c r="VV25" s="197"/>
      <c r="VW25" s="197"/>
      <c r="VX25" s="197"/>
      <c r="VY25" s="197"/>
      <c r="VZ25" s="197"/>
      <c r="WA25" s="197"/>
      <c r="WB25" s="197"/>
      <c r="WC25" s="197"/>
      <c r="WD25" s="197"/>
      <c r="WE25" s="197"/>
      <c r="WF25" s="197"/>
      <c r="WG25" s="197"/>
      <c r="WH25" s="197"/>
      <c r="WI25" s="197"/>
      <c r="WJ25" s="197"/>
      <c r="WK25" s="197"/>
      <c r="WL25" s="197"/>
      <c r="WM25" s="197"/>
      <c r="WN25" s="197"/>
      <c r="WO25" s="197"/>
      <c r="WP25" s="197"/>
      <c r="WQ25" s="197"/>
      <c r="WR25" s="197"/>
      <c r="WS25" s="197"/>
      <c r="WT25" s="197"/>
      <c r="WU25" s="197"/>
      <c r="WV25" s="197"/>
      <c r="WW25" s="197"/>
      <c r="WX25" s="197"/>
      <c r="WY25" s="197"/>
      <c r="WZ25" s="197"/>
      <c r="XA25" s="197"/>
      <c r="XB25" s="197"/>
      <c r="XC25" s="197"/>
      <c r="XD25" s="197"/>
      <c r="XE25" s="197"/>
      <c r="XF25" s="197"/>
      <c r="XG25" s="197"/>
      <c r="XH25" s="197"/>
      <c r="XI25" s="197"/>
      <c r="XJ25" s="197"/>
      <c r="XK25" s="197"/>
      <c r="XL25" s="197"/>
      <c r="XM25" s="197"/>
      <c r="XN25" s="197"/>
      <c r="XO25" s="197"/>
      <c r="XP25" s="197"/>
      <c r="XQ25" s="197"/>
      <c r="XR25" s="197"/>
      <c r="XS25" s="197"/>
      <c r="XT25" s="197"/>
      <c r="XU25" s="197"/>
      <c r="XV25" s="197"/>
      <c r="XW25" s="197"/>
      <c r="XX25" s="197"/>
      <c r="XY25" s="197"/>
      <c r="XZ25" s="197"/>
      <c r="YA25" s="197"/>
      <c r="YB25" s="197"/>
      <c r="YC25" s="197"/>
      <c r="YD25" s="197"/>
      <c r="YE25" s="197"/>
      <c r="YF25" s="197"/>
      <c r="YG25" s="197"/>
      <c r="YH25" s="197"/>
      <c r="YI25" s="197"/>
      <c r="YJ25" s="197"/>
      <c r="YK25" s="197"/>
      <c r="YL25" s="197"/>
      <c r="YM25" s="197"/>
      <c r="YN25" s="197"/>
      <c r="YO25" s="197"/>
      <c r="YP25" s="197"/>
      <c r="YQ25" s="197"/>
      <c r="YR25" s="197"/>
      <c r="YS25" s="197"/>
      <c r="YT25" s="197"/>
      <c r="YU25" s="197"/>
      <c r="YV25" s="197"/>
      <c r="YW25" s="197"/>
      <c r="YX25" s="197"/>
      <c r="YY25" s="197"/>
      <c r="YZ25" s="197"/>
      <c r="ZA25" s="197"/>
      <c r="ZB25" s="197"/>
      <c r="ZC25" s="197"/>
      <c r="ZD25" s="197"/>
      <c r="ZE25" s="197"/>
      <c r="ZF25" s="197"/>
      <c r="ZG25" s="197"/>
      <c r="ZH25" s="197"/>
      <c r="ZI25" s="197"/>
      <c r="ZJ25" s="197"/>
      <c r="ZK25" s="197"/>
      <c r="ZL25" s="197"/>
      <c r="ZM25" s="197"/>
      <c r="ZN25" s="197"/>
      <c r="ZO25" s="197"/>
      <c r="ZP25" s="197"/>
      <c r="ZQ25" s="197"/>
      <c r="ZR25" s="197"/>
      <c r="ZS25" s="197"/>
      <c r="ZT25" s="197"/>
      <c r="ZU25" s="197"/>
      <c r="ZV25" s="197"/>
      <c r="ZW25" s="197"/>
      <c r="ZX25" s="197"/>
      <c r="ZY25" s="197"/>
      <c r="ZZ25" s="197"/>
      <c r="AAA25" s="197"/>
      <c r="AAB25" s="197"/>
      <c r="AAC25" s="197"/>
      <c r="AAD25" s="197"/>
      <c r="AAE25" s="197"/>
      <c r="AAF25" s="197"/>
      <c r="AAG25" s="197"/>
      <c r="AAH25" s="197"/>
      <c r="AAI25" s="197"/>
      <c r="AAJ25" s="197"/>
      <c r="AAK25" s="197"/>
      <c r="AAL25" s="197"/>
      <c r="AAM25" s="197"/>
      <c r="AAN25" s="197"/>
      <c r="AAO25" s="197"/>
      <c r="AAP25" s="197"/>
      <c r="AAQ25" s="197"/>
      <c r="AAR25" s="197"/>
      <c r="AAS25" s="197"/>
      <c r="AAT25" s="197"/>
      <c r="AAU25" s="197"/>
      <c r="AAV25" s="197"/>
      <c r="AAW25" s="197"/>
      <c r="AAX25" s="197"/>
      <c r="AAY25" s="197"/>
      <c r="AAZ25" s="197"/>
      <c r="ABA25" s="197"/>
      <c r="ABB25" s="197"/>
      <c r="ABC25" s="197"/>
      <c r="ABD25" s="197"/>
      <c r="ABE25" s="197"/>
      <c r="ABF25" s="197"/>
      <c r="ABG25" s="197"/>
      <c r="ABH25" s="197"/>
      <c r="ABI25" s="197"/>
      <c r="ABJ25" s="197"/>
      <c r="ABK25" s="197"/>
      <c r="ABL25" s="197"/>
      <c r="ABM25" s="197"/>
      <c r="ABN25" s="197"/>
      <c r="ABO25" s="197"/>
      <c r="ABP25" s="197"/>
      <c r="ABQ25" s="197"/>
      <c r="ABR25" s="197"/>
      <c r="ABS25" s="197"/>
      <c r="ABT25" s="197"/>
      <c r="ABU25" s="197"/>
      <c r="ABV25" s="197"/>
      <c r="ABW25" s="197"/>
      <c r="ABX25" s="197"/>
      <c r="ABY25" s="197"/>
      <c r="ABZ25" s="197"/>
      <c r="ACA25" s="197"/>
      <c r="ACB25" s="197"/>
      <c r="ACC25" s="197"/>
      <c r="ACD25" s="197"/>
      <c r="ACE25" s="197"/>
      <c r="ACF25" s="197"/>
      <c r="ACG25" s="197"/>
      <c r="ACH25" s="197"/>
      <c r="ACI25" s="197"/>
      <c r="ACJ25" s="197"/>
      <c r="ACK25" s="197"/>
      <c r="ACL25" s="197"/>
      <c r="ACM25" s="197"/>
      <c r="ACN25" s="197"/>
      <c r="ACO25" s="197"/>
      <c r="ACP25" s="197"/>
      <c r="ACQ25" s="197"/>
      <c r="ACR25" s="197"/>
      <c r="ACS25" s="197"/>
      <c r="ACT25" s="197"/>
      <c r="ACU25" s="197"/>
      <c r="ACV25" s="197"/>
      <c r="ACW25" s="197"/>
      <c r="ACX25" s="197"/>
      <c r="ACY25" s="197"/>
      <c r="ACZ25" s="197"/>
      <c r="ADA25" s="197"/>
      <c r="ADB25" s="197"/>
      <c r="ADC25" s="197"/>
      <c r="ADD25" s="197"/>
      <c r="ADE25" s="197"/>
      <c r="ADF25" s="197"/>
      <c r="ADG25" s="197"/>
      <c r="ADH25" s="197"/>
      <c r="ADI25" s="197"/>
      <c r="ADJ25" s="197"/>
      <c r="ADK25" s="197"/>
      <c r="ADL25" s="197"/>
      <c r="ADM25" s="197"/>
      <c r="ADN25" s="197"/>
      <c r="ADO25" s="197"/>
      <c r="ADP25" s="197"/>
      <c r="ADQ25" s="197"/>
      <c r="ADR25" s="197"/>
      <c r="ADS25" s="197"/>
      <c r="ADT25" s="197"/>
      <c r="ADU25" s="197"/>
      <c r="ADV25" s="197"/>
      <c r="ADW25" s="197"/>
      <c r="ADX25" s="197"/>
      <c r="ADY25" s="197"/>
      <c r="ADZ25" s="197"/>
      <c r="AEA25" s="197"/>
      <c r="AEB25" s="197"/>
      <c r="AEC25" s="197"/>
      <c r="AED25" s="197"/>
      <c r="AEE25" s="197"/>
      <c r="AEF25" s="197"/>
      <c r="AEG25" s="197"/>
      <c r="AEH25" s="197"/>
      <c r="AEI25" s="197"/>
      <c r="AEJ25" s="197"/>
      <c r="AEK25" s="197"/>
      <c r="AEL25" s="197"/>
      <c r="AEM25" s="197"/>
      <c r="AEN25" s="197"/>
      <c r="AEO25" s="197"/>
      <c r="AEP25" s="197"/>
      <c r="AEQ25" s="197"/>
      <c r="AER25" s="197"/>
      <c r="AES25" s="197"/>
      <c r="AET25" s="197"/>
      <c r="AEU25" s="197"/>
      <c r="AEV25" s="197"/>
      <c r="AEW25" s="197"/>
      <c r="AEX25" s="197"/>
      <c r="AEY25" s="197"/>
      <c r="AEZ25" s="197"/>
      <c r="AFA25" s="197"/>
      <c r="AFB25" s="197"/>
      <c r="AFC25" s="197"/>
      <c r="AFD25" s="197"/>
      <c r="AFE25" s="197"/>
      <c r="AFF25" s="197"/>
      <c r="AFG25" s="197"/>
      <c r="AFH25" s="197"/>
      <c r="AFI25" s="197"/>
      <c r="AFJ25" s="197"/>
      <c r="AFK25" s="197"/>
      <c r="AFL25" s="197"/>
      <c r="AFM25" s="197"/>
      <c r="AFN25" s="197"/>
      <c r="AFO25" s="197"/>
      <c r="AFP25" s="197"/>
      <c r="AFQ25" s="197"/>
      <c r="AFR25" s="197"/>
      <c r="AFS25" s="197"/>
      <c r="AFT25" s="197"/>
      <c r="AFU25" s="197"/>
      <c r="AFV25" s="197"/>
    </row>
    <row r="26" spans="1:854" ht="13.8" x14ac:dyDescent="0.3">
      <c r="A26" s="208"/>
      <c r="B26" s="204"/>
      <c r="C26" s="204"/>
      <c r="D26" s="204"/>
    </row>
    <row r="27" spans="1:854" ht="13.8" x14ac:dyDescent="0.3">
      <c r="A27" s="208" t="s">
        <v>317</v>
      </c>
      <c r="B27" s="204"/>
      <c r="C27" s="204"/>
      <c r="D27" s="204"/>
    </row>
    <row r="28" spans="1:854" ht="13.8" x14ac:dyDescent="0.3">
      <c r="A28" s="202" t="s">
        <v>318</v>
      </c>
      <c r="B28" s="204">
        <v>16796.112739</v>
      </c>
      <c r="C28" s="204">
        <v>16317.568337999999</v>
      </c>
      <c r="D28" s="204">
        <v>15352.189824999999</v>
      </c>
    </row>
    <row r="29" spans="1:854" ht="13.8" x14ac:dyDescent="0.3">
      <c r="A29" s="202" t="s">
        <v>319</v>
      </c>
      <c r="B29" s="204">
        <v>15.475476</v>
      </c>
      <c r="C29" s="204">
        <v>20.197171999999998</v>
      </c>
      <c r="D29" s="204">
        <v>62.848523999999998</v>
      </c>
    </row>
    <row r="30" spans="1:854" ht="13.8" x14ac:dyDescent="0.3">
      <c r="A30" s="202" t="s">
        <v>320</v>
      </c>
      <c r="B30" s="204">
        <v>0.33970400000000001</v>
      </c>
      <c r="C30" s="204">
        <v>0.65905999999999998</v>
      </c>
      <c r="D30" s="204">
        <v>45.877591000000002</v>
      </c>
    </row>
    <row r="31" spans="1:854" ht="13.8" x14ac:dyDescent="0.3">
      <c r="A31" s="202" t="s">
        <v>321</v>
      </c>
      <c r="B31" s="204"/>
      <c r="C31" s="204"/>
      <c r="D31" s="204"/>
    </row>
    <row r="32" spans="1:854" ht="13.8" x14ac:dyDescent="0.3">
      <c r="A32" s="202" t="s">
        <v>322</v>
      </c>
      <c r="B32" s="204">
        <v>1368.001252</v>
      </c>
      <c r="C32" s="204">
        <v>1478.8743119999999</v>
      </c>
      <c r="D32" s="204">
        <v>1197.716414</v>
      </c>
    </row>
    <row r="33" spans="1:854" ht="13.8" x14ac:dyDescent="0.3">
      <c r="A33" s="202" t="s">
        <v>323</v>
      </c>
      <c r="B33" s="204">
        <v>7631.1502959999998</v>
      </c>
      <c r="C33" s="204">
        <v>7759.6853929999997</v>
      </c>
      <c r="D33" s="204">
        <v>8858.7738850000005</v>
      </c>
    </row>
    <row r="34" spans="1:854" ht="13.8" x14ac:dyDescent="0.3">
      <c r="A34" s="202" t="s">
        <v>324</v>
      </c>
      <c r="B34" s="204">
        <v>1476.605487</v>
      </c>
      <c r="C34" s="204">
        <v>1580.2164069999999</v>
      </c>
      <c r="D34" s="204">
        <v>1258.986103</v>
      </c>
    </row>
    <row r="35" spans="1:854" ht="15.6" x14ac:dyDescent="0.45">
      <c r="A35" s="202" t="s">
        <v>325</v>
      </c>
      <c r="B35" s="205">
        <v>12.682361999999999</v>
      </c>
      <c r="C35" s="205">
        <v>15.186711000000001</v>
      </c>
      <c r="D35" s="205">
        <v>14.217675</v>
      </c>
    </row>
    <row r="36" spans="1:854" ht="13.8" x14ac:dyDescent="0.3">
      <c r="A36" s="202" t="s">
        <v>326</v>
      </c>
      <c r="B36" s="204">
        <v>10488.439397</v>
      </c>
      <c r="C36" s="204">
        <v>10833.962823</v>
      </c>
      <c r="D36" s="204">
        <v>11329.694077</v>
      </c>
    </row>
    <row r="37" spans="1:854" ht="13.8" x14ac:dyDescent="0.3">
      <c r="A37" s="202" t="s">
        <v>327</v>
      </c>
      <c r="B37" s="204">
        <v>138.433269</v>
      </c>
      <c r="C37" s="204">
        <v>109.01428300000001</v>
      </c>
      <c r="D37" s="204">
        <v>96.023921999999999</v>
      </c>
    </row>
    <row r="38" spans="1:854" ht="13.8" x14ac:dyDescent="0.3">
      <c r="A38" s="202" t="s">
        <v>19</v>
      </c>
      <c r="B38" s="204">
        <v>3073.353795</v>
      </c>
      <c r="C38" s="204">
        <v>2643.1363799999999</v>
      </c>
      <c r="D38" s="204">
        <v>3086.7146590000002</v>
      </c>
    </row>
    <row r="39" spans="1:854" ht="13.8" x14ac:dyDescent="0.3">
      <c r="A39" s="202" t="s">
        <v>328</v>
      </c>
      <c r="B39" s="204">
        <v>66.176535999999999</v>
      </c>
      <c r="C39" s="204">
        <v>71.375711999999993</v>
      </c>
      <c r="D39" s="204">
        <v>65.672248999999994</v>
      </c>
    </row>
    <row r="40" spans="1:854" ht="13.8" x14ac:dyDescent="0.3">
      <c r="A40" s="202" t="s">
        <v>329</v>
      </c>
      <c r="B40" s="204">
        <v>10.475721</v>
      </c>
      <c r="C40" s="204">
        <v>16.225439999999999</v>
      </c>
      <c r="D40" s="204">
        <v>15.510652</v>
      </c>
    </row>
    <row r="41" spans="1:854" ht="13.8" x14ac:dyDescent="0.3">
      <c r="A41" s="202" t="s">
        <v>330</v>
      </c>
      <c r="B41" s="204">
        <v>17.55837</v>
      </c>
      <c r="C41" s="204">
        <v>13.53321</v>
      </c>
      <c r="D41" s="204">
        <v>15.155263</v>
      </c>
    </row>
    <row r="42" spans="1:854" ht="13.8" x14ac:dyDescent="0.3">
      <c r="A42" s="202" t="s">
        <v>331</v>
      </c>
      <c r="B42" s="204">
        <v>3554.7314649999998</v>
      </c>
      <c r="C42" s="204">
        <v>3904.9879219999998</v>
      </c>
      <c r="D42" s="204">
        <v>4031.4354109999999</v>
      </c>
    </row>
    <row r="43" spans="1:854" ht="13.8" x14ac:dyDescent="0.3">
      <c r="A43" s="202" t="s">
        <v>332</v>
      </c>
      <c r="B43" s="204">
        <v>13.511231</v>
      </c>
      <c r="C43" s="204">
        <v>14.269754000000001</v>
      </c>
      <c r="D43" s="204">
        <v>35.708671000000002</v>
      </c>
    </row>
    <row r="44" spans="1:854" s="211" customFormat="1" ht="14.4" thickBot="1" x14ac:dyDescent="0.35">
      <c r="A44" s="208" t="s">
        <v>333</v>
      </c>
      <c r="B44" s="210">
        <v>34174.607703000001</v>
      </c>
      <c r="C44" s="210">
        <v>33944.930094000003</v>
      </c>
      <c r="D44" s="210">
        <v>34136.830843999989</v>
      </c>
      <c r="E44" s="173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1"/>
      <c r="IV44" s="191"/>
      <c r="IW44" s="191"/>
      <c r="IX44" s="191"/>
      <c r="IY44" s="191"/>
      <c r="IZ44" s="191"/>
      <c r="JA44" s="191"/>
      <c r="JB44" s="191"/>
      <c r="JC44" s="191"/>
      <c r="JD44" s="191"/>
      <c r="JE44" s="191"/>
      <c r="JF44" s="191"/>
      <c r="JG44" s="191"/>
      <c r="JH44" s="191"/>
      <c r="JI44" s="191"/>
      <c r="JJ44" s="191"/>
      <c r="JK44" s="191"/>
      <c r="JL44" s="191"/>
      <c r="JM44" s="191"/>
      <c r="JN44" s="191"/>
      <c r="JO44" s="191"/>
      <c r="JP44" s="191"/>
      <c r="JQ44" s="191"/>
      <c r="JR44" s="191"/>
      <c r="JS44" s="191"/>
      <c r="JT44" s="191"/>
      <c r="JU44" s="191"/>
      <c r="JV44" s="191"/>
      <c r="JW44" s="191"/>
      <c r="JX44" s="191"/>
      <c r="JY44" s="191"/>
      <c r="JZ44" s="191"/>
      <c r="KA44" s="191"/>
      <c r="KB44" s="191"/>
      <c r="KC44" s="191"/>
      <c r="KD44" s="191"/>
      <c r="KE44" s="191"/>
      <c r="KF44" s="191"/>
      <c r="KG44" s="191"/>
      <c r="KH44" s="191"/>
      <c r="KI44" s="191"/>
      <c r="KJ44" s="191"/>
      <c r="KK44" s="191"/>
      <c r="KL44" s="191"/>
      <c r="KM44" s="191"/>
      <c r="KN44" s="191"/>
      <c r="KO44" s="191"/>
      <c r="KP44" s="191"/>
      <c r="KQ44" s="191"/>
      <c r="KR44" s="191"/>
      <c r="KS44" s="191"/>
      <c r="KT44" s="191"/>
      <c r="KU44" s="191"/>
      <c r="KV44" s="191"/>
      <c r="KW44" s="191"/>
      <c r="KX44" s="191"/>
      <c r="KY44" s="191"/>
      <c r="KZ44" s="191"/>
      <c r="LA44" s="191"/>
      <c r="LB44" s="191"/>
      <c r="LC44" s="191"/>
      <c r="LD44" s="191"/>
      <c r="LE44" s="191"/>
      <c r="LF44" s="191"/>
      <c r="LG44" s="191"/>
      <c r="LH44" s="191"/>
      <c r="LI44" s="191"/>
      <c r="LJ44" s="191"/>
      <c r="LK44" s="191"/>
      <c r="LL44" s="191"/>
      <c r="LM44" s="191"/>
      <c r="LN44" s="191"/>
      <c r="LO44" s="191"/>
      <c r="LP44" s="191"/>
      <c r="LQ44" s="191"/>
      <c r="LR44" s="191"/>
      <c r="LS44" s="191"/>
      <c r="LT44" s="191"/>
      <c r="LU44" s="191"/>
      <c r="LV44" s="191"/>
      <c r="LW44" s="191"/>
      <c r="LX44" s="191"/>
      <c r="LY44" s="191"/>
      <c r="LZ44" s="191"/>
      <c r="MA44" s="191"/>
      <c r="MB44" s="191"/>
      <c r="MC44" s="191"/>
      <c r="MD44" s="191"/>
      <c r="ME44" s="191"/>
      <c r="MF44" s="191"/>
      <c r="MG44" s="191"/>
      <c r="MH44" s="191"/>
      <c r="MI44" s="191"/>
      <c r="MJ44" s="191"/>
      <c r="MK44" s="191"/>
      <c r="ML44" s="191"/>
      <c r="MM44" s="191"/>
      <c r="MN44" s="191"/>
      <c r="MO44" s="191"/>
      <c r="MP44" s="191"/>
      <c r="MQ44" s="191"/>
      <c r="MR44" s="191"/>
      <c r="MS44" s="191"/>
      <c r="MT44" s="191"/>
      <c r="MU44" s="191"/>
      <c r="MV44" s="191"/>
      <c r="MW44" s="191"/>
      <c r="MX44" s="191"/>
      <c r="MY44" s="191"/>
      <c r="MZ44" s="191"/>
      <c r="NA44" s="191"/>
      <c r="NB44" s="191"/>
      <c r="NC44" s="191"/>
      <c r="ND44" s="191"/>
      <c r="NE44" s="191"/>
      <c r="NF44" s="191"/>
      <c r="NG44" s="191"/>
      <c r="NH44" s="191"/>
      <c r="NI44" s="191"/>
      <c r="NJ44" s="191"/>
      <c r="NK44" s="191"/>
      <c r="NL44" s="191"/>
      <c r="NM44" s="191"/>
      <c r="NN44" s="191"/>
      <c r="NO44" s="191"/>
      <c r="NP44" s="191"/>
      <c r="NQ44" s="191"/>
      <c r="NR44" s="191"/>
      <c r="NS44" s="191"/>
      <c r="NT44" s="191"/>
      <c r="NU44" s="191"/>
      <c r="NV44" s="191"/>
      <c r="NW44" s="191"/>
      <c r="NX44" s="191"/>
      <c r="NY44" s="191"/>
      <c r="NZ44" s="191"/>
      <c r="OA44" s="191"/>
      <c r="OB44" s="191"/>
      <c r="OC44" s="191"/>
      <c r="OD44" s="191"/>
      <c r="OE44" s="191"/>
      <c r="OF44" s="191"/>
      <c r="OG44" s="191"/>
      <c r="OH44" s="191"/>
      <c r="OI44" s="191"/>
      <c r="OJ44" s="191"/>
      <c r="OK44" s="191"/>
      <c r="OL44" s="191"/>
      <c r="OM44" s="191"/>
      <c r="ON44" s="191"/>
      <c r="OO44" s="191"/>
      <c r="OP44" s="191"/>
      <c r="OQ44" s="191"/>
      <c r="OR44" s="191"/>
      <c r="OS44" s="191"/>
      <c r="OT44" s="191"/>
      <c r="OU44" s="191"/>
      <c r="OV44" s="191"/>
      <c r="OW44" s="191"/>
      <c r="OX44" s="191"/>
      <c r="OY44" s="191"/>
      <c r="OZ44" s="191"/>
      <c r="PA44" s="191"/>
      <c r="PB44" s="191"/>
      <c r="PC44" s="191"/>
      <c r="PD44" s="191"/>
      <c r="PE44" s="191"/>
      <c r="PF44" s="191"/>
      <c r="PG44" s="191"/>
      <c r="PH44" s="191"/>
      <c r="PI44" s="191"/>
      <c r="PJ44" s="191"/>
      <c r="PK44" s="191"/>
      <c r="PL44" s="191"/>
      <c r="PM44" s="191"/>
      <c r="PN44" s="191"/>
      <c r="PO44" s="191"/>
      <c r="PP44" s="191"/>
      <c r="PQ44" s="191"/>
      <c r="PR44" s="191"/>
      <c r="PS44" s="191"/>
      <c r="PT44" s="191"/>
      <c r="PU44" s="191"/>
      <c r="PV44" s="191"/>
      <c r="PW44" s="191"/>
      <c r="PX44" s="191"/>
      <c r="PY44" s="191"/>
      <c r="PZ44" s="191"/>
      <c r="QA44" s="191"/>
      <c r="QB44" s="191"/>
      <c r="QC44" s="191"/>
      <c r="QD44" s="191"/>
      <c r="QE44" s="191"/>
      <c r="QF44" s="191"/>
      <c r="QG44" s="191"/>
      <c r="QH44" s="191"/>
      <c r="QI44" s="191"/>
      <c r="QJ44" s="191"/>
      <c r="QK44" s="191"/>
      <c r="QL44" s="191"/>
      <c r="QM44" s="191"/>
      <c r="QN44" s="191"/>
      <c r="QO44" s="191"/>
      <c r="QP44" s="191"/>
      <c r="QQ44" s="191"/>
      <c r="QR44" s="191"/>
      <c r="QS44" s="191"/>
      <c r="QT44" s="191"/>
      <c r="QU44" s="191"/>
      <c r="QV44" s="191"/>
      <c r="QW44" s="191"/>
      <c r="QX44" s="191"/>
      <c r="QY44" s="191"/>
      <c r="QZ44" s="191"/>
      <c r="RA44" s="191"/>
      <c r="RB44" s="191"/>
      <c r="RC44" s="191"/>
      <c r="RD44" s="191"/>
      <c r="RE44" s="191"/>
      <c r="RF44" s="191"/>
      <c r="RG44" s="191"/>
      <c r="RH44" s="191"/>
      <c r="RI44" s="191"/>
      <c r="RJ44" s="191"/>
      <c r="RK44" s="191"/>
      <c r="RL44" s="191"/>
      <c r="RM44" s="191"/>
      <c r="RN44" s="191"/>
      <c r="RO44" s="191"/>
      <c r="RP44" s="191"/>
      <c r="RQ44" s="191"/>
      <c r="RR44" s="191"/>
      <c r="RS44" s="191"/>
      <c r="RT44" s="191"/>
      <c r="RU44" s="191"/>
      <c r="RV44" s="191"/>
      <c r="RW44" s="191"/>
      <c r="RX44" s="191"/>
      <c r="RY44" s="191"/>
      <c r="RZ44" s="191"/>
      <c r="SA44" s="191"/>
      <c r="SB44" s="191"/>
      <c r="SC44" s="191"/>
      <c r="SD44" s="191"/>
      <c r="SE44" s="191"/>
      <c r="SF44" s="191"/>
      <c r="SG44" s="191"/>
      <c r="SH44" s="191"/>
      <c r="SI44" s="191"/>
      <c r="SJ44" s="191"/>
      <c r="SK44" s="191"/>
      <c r="SL44" s="191"/>
      <c r="SM44" s="191"/>
      <c r="SN44" s="191"/>
      <c r="SO44" s="191"/>
      <c r="SP44" s="191"/>
      <c r="SQ44" s="191"/>
      <c r="SR44" s="191"/>
      <c r="SS44" s="191"/>
      <c r="ST44" s="191"/>
      <c r="SU44" s="191"/>
      <c r="SV44" s="191"/>
      <c r="SW44" s="191"/>
      <c r="SX44" s="191"/>
      <c r="SY44" s="191"/>
      <c r="SZ44" s="191"/>
      <c r="TA44" s="191"/>
      <c r="TB44" s="191"/>
      <c r="TC44" s="191"/>
      <c r="TD44" s="191"/>
      <c r="TE44" s="191"/>
      <c r="TF44" s="191"/>
      <c r="TG44" s="191"/>
      <c r="TH44" s="191"/>
      <c r="TI44" s="191"/>
      <c r="TJ44" s="191"/>
      <c r="TK44" s="191"/>
      <c r="TL44" s="191"/>
      <c r="TM44" s="191"/>
      <c r="TN44" s="191"/>
      <c r="TO44" s="191"/>
      <c r="TP44" s="191"/>
      <c r="TQ44" s="191"/>
      <c r="TR44" s="191"/>
      <c r="TS44" s="191"/>
      <c r="TT44" s="191"/>
      <c r="TU44" s="191"/>
      <c r="TV44" s="191"/>
      <c r="TW44" s="191"/>
      <c r="TX44" s="191"/>
      <c r="TY44" s="191"/>
      <c r="TZ44" s="191"/>
      <c r="UA44" s="191"/>
      <c r="UB44" s="191"/>
      <c r="UC44" s="191"/>
      <c r="UD44" s="191"/>
      <c r="UE44" s="191"/>
      <c r="UF44" s="191"/>
      <c r="UG44" s="191"/>
      <c r="UH44" s="191"/>
      <c r="UI44" s="191"/>
      <c r="UJ44" s="191"/>
      <c r="UK44" s="191"/>
      <c r="UL44" s="191"/>
      <c r="UM44" s="191"/>
      <c r="UN44" s="191"/>
      <c r="UO44" s="191"/>
      <c r="UP44" s="191"/>
      <c r="UQ44" s="191"/>
      <c r="UR44" s="191"/>
      <c r="US44" s="191"/>
      <c r="UT44" s="191"/>
      <c r="UU44" s="191"/>
      <c r="UV44" s="191"/>
      <c r="UW44" s="191"/>
      <c r="UX44" s="191"/>
      <c r="UY44" s="191"/>
      <c r="UZ44" s="191"/>
      <c r="VA44" s="191"/>
      <c r="VB44" s="191"/>
      <c r="VC44" s="191"/>
      <c r="VD44" s="191"/>
      <c r="VE44" s="191"/>
      <c r="VF44" s="191"/>
      <c r="VG44" s="191"/>
      <c r="VH44" s="191"/>
      <c r="VI44" s="191"/>
      <c r="VJ44" s="191"/>
      <c r="VK44" s="191"/>
      <c r="VL44" s="191"/>
      <c r="VM44" s="191"/>
      <c r="VN44" s="191"/>
      <c r="VO44" s="191"/>
      <c r="VP44" s="191"/>
      <c r="VQ44" s="191"/>
      <c r="VR44" s="191"/>
      <c r="VS44" s="191"/>
      <c r="VT44" s="191"/>
      <c r="VU44" s="191"/>
      <c r="VV44" s="191"/>
      <c r="VW44" s="191"/>
      <c r="VX44" s="191"/>
      <c r="VY44" s="191"/>
      <c r="VZ44" s="191"/>
      <c r="WA44" s="191"/>
      <c r="WB44" s="191"/>
      <c r="WC44" s="191"/>
      <c r="WD44" s="191"/>
      <c r="WE44" s="191"/>
      <c r="WF44" s="191"/>
      <c r="WG44" s="191"/>
      <c r="WH44" s="191"/>
      <c r="WI44" s="191"/>
      <c r="WJ44" s="191"/>
      <c r="WK44" s="191"/>
      <c r="WL44" s="191"/>
      <c r="WM44" s="191"/>
      <c r="WN44" s="191"/>
      <c r="WO44" s="191"/>
      <c r="WP44" s="191"/>
      <c r="WQ44" s="191"/>
      <c r="WR44" s="191"/>
      <c r="WS44" s="191"/>
      <c r="WT44" s="191"/>
      <c r="WU44" s="191"/>
      <c r="WV44" s="191"/>
      <c r="WW44" s="191"/>
      <c r="WX44" s="191"/>
      <c r="WY44" s="191"/>
      <c r="WZ44" s="191"/>
      <c r="XA44" s="191"/>
      <c r="XB44" s="191"/>
      <c r="XC44" s="191"/>
      <c r="XD44" s="191"/>
      <c r="XE44" s="191"/>
      <c r="XF44" s="191"/>
      <c r="XG44" s="191"/>
      <c r="XH44" s="191"/>
      <c r="XI44" s="191"/>
      <c r="XJ44" s="191"/>
      <c r="XK44" s="191"/>
      <c r="XL44" s="191"/>
      <c r="XM44" s="191"/>
      <c r="XN44" s="191"/>
      <c r="XO44" s="191"/>
      <c r="XP44" s="191"/>
      <c r="XQ44" s="191"/>
      <c r="XR44" s="191"/>
      <c r="XS44" s="191"/>
      <c r="XT44" s="191"/>
      <c r="XU44" s="191"/>
      <c r="XV44" s="191"/>
      <c r="XW44" s="191"/>
      <c r="XX44" s="191"/>
      <c r="XY44" s="191"/>
      <c r="XZ44" s="191"/>
      <c r="YA44" s="191"/>
      <c r="YB44" s="191"/>
      <c r="YC44" s="191"/>
      <c r="YD44" s="191"/>
      <c r="YE44" s="191"/>
      <c r="YF44" s="191"/>
      <c r="YG44" s="191"/>
      <c r="YH44" s="191"/>
      <c r="YI44" s="191"/>
      <c r="YJ44" s="191"/>
      <c r="YK44" s="191"/>
      <c r="YL44" s="191"/>
      <c r="YM44" s="191"/>
      <c r="YN44" s="191"/>
      <c r="YO44" s="191"/>
      <c r="YP44" s="191"/>
      <c r="YQ44" s="191"/>
      <c r="YR44" s="191"/>
      <c r="YS44" s="191"/>
      <c r="YT44" s="191"/>
      <c r="YU44" s="191"/>
      <c r="YV44" s="191"/>
      <c r="YW44" s="191"/>
      <c r="YX44" s="191"/>
      <c r="YY44" s="191"/>
      <c r="YZ44" s="191"/>
      <c r="ZA44" s="191"/>
      <c r="ZB44" s="191"/>
      <c r="ZC44" s="191"/>
      <c r="ZD44" s="191"/>
      <c r="ZE44" s="191"/>
      <c r="ZF44" s="191"/>
      <c r="ZG44" s="191"/>
      <c r="ZH44" s="191"/>
      <c r="ZI44" s="191"/>
      <c r="ZJ44" s="191"/>
      <c r="ZK44" s="191"/>
      <c r="ZL44" s="191"/>
      <c r="ZM44" s="191"/>
      <c r="ZN44" s="191"/>
      <c r="ZO44" s="191"/>
      <c r="ZP44" s="191"/>
      <c r="ZQ44" s="191"/>
      <c r="ZR44" s="191"/>
      <c r="ZS44" s="191"/>
      <c r="ZT44" s="191"/>
      <c r="ZU44" s="191"/>
      <c r="ZV44" s="191"/>
      <c r="ZW44" s="191"/>
      <c r="ZX44" s="191"/>
      <c r="ZY44" s="191"/>
      <c r="ZZ44" s="191"/>
      <c r="AAA44" s="191"/>
      <c r="AAB44" s="191"/>
      <c r="AAC44" s="191"/>
      <c r="AAD44" s="191"/>
      <c r="AAE44" s="191"/>
      <c r="AAF44" s="191"/>
      <c r="AAG44" s="191"/>
      <c r="AAH44" s="191"/>
      <c r="AAI44" s="191"/>
      <c r="AAJ44" s="191"/>
      <c r="AAK44" s="191"/>
      <c r="AAL44" s="191"/>
      <c r="AAM44" s="191"/>
      <c r="AAN44" s="191"/>
      <c r="AAO44" s="191"/>
      <c r="AAP44" s="191"/>
      <c r="AAQ44" s="191"/>
      <c r="AAR44" s="191"/>
      <c r="AAS44" s="191"/>
      <c r="AAT44" s="191"/>
      <c r="AAU44" s="191"/>
      <c r="AAV44" s="191"/>
      <c r="AAW44" s="191"/>
      <c r="AAX44" s="191"/>
      <c r="AAY44" s="191"/>
      <c r="AAZ44" s="191"/>
      <c r="ABA44" s="191"/>
      <c r="ABB44" s="191"/>
      <c r="ABC44" s="191"/>
      <c r="ABD44" s="191"/>
      <c r="ABE44" s="191"/>
      <c r="ABF44" s="191"/>
      <c r="ABG44" s="191"/>
      <c r="ABH44" s="191"/>
      <c r="ABI44" s="191"/>
      <c r="ABJ44" s="191"/>
      <c r="ABK44" s="191"/>
      <c r="ABL44" s="191"/>
      <c r="ABM44" s="191"/>
      <c r="ABN44" s="191"/>
      <c r="ABO44" s="191"/>
      <c r="ABP44" s="191"/>
      <c r="ABQ44" s="191"/>
      <c r="ABR44" s="191"/>
      <c r="ABS44" s="191"/>
      <c r="ABT44" s="191"/>
      <c r="ABU44" s="191"/>
      <c r="ABV44" s="191"/>
      <c r="ABW44" s="191"/>
      <c r="ABX44" s="191"/>
      <c r="ABY44" s="191"/>
      <c r="ABZ44" s="191"/>
      <c r="ACA44" s="191"/>
      <c r="ACB44" s="191"/>
      <c r="ACC44" s="191"/>
      <c r="ACD44" s="191"/>
      <c r="ACE44" s="191"/>
      <c r="ACF44" s="191"/>
      <c r="ACG44" s="191"/>
      <c r="ACH44" s="191"/>
      <c r="ACI44" s="191"/>
      <c r="ACJ44" s="191"/>
      <c r="ACK44" s="191"/>
      <c r="ACL44" s="191"/>
      <c r="ACM44" s="191"/>
      <c r="ACN44" s="191"/>
      <c r="ACO44" s="191"/>
      <c r="ACP44" s="191"/>
      <c r="ACQ44" s="191"/>
      <c r="ACR44" s="191"/>
      <c r="ACS44" s="191"/>
      <c r="ACT44" s="191"/>
      <c r="ACU44" s="191"/>
      <c r="ACV44" s="191"/>
      <c r="ACW44" s="191"/>
      <c r="ACX44" s="191"/>
      <c r="ACY44" s="191"/>
      <c r="ACZ44" s="191"/>
      <c r="ADA44" s="191"/>
      <c r="ADB44" s="191"/>
      <c r="ADC44" s="191"/>
      <c r="ADD44" s="191"/>
      <c r="ADE44" s="191"/>
      <c r="ADF44" s="191"/>
      <c r="ADG44" s="191"/>
      <c r="ADH44" s="191"/>
      <c r="ADI44" s="191"/>
      <c r="ADJ44" s="191"/>
      <c r="ADK44" s="191"/>
      <c r="ADL44" s="191"/>
      <c r="ADM44" s="191"/>
      <c r="ADN44" s="191"/>
      <c r="ADO44" s="191"/>
      <c r="ADP44" s="191"/>
      <c r="ADQ44" s="191"/>
      <c r="ADR44" s="191"/>
      <c r="ADS44" s="191"/>
      <c r="ADT44" s="191"/>
      <c r="ADU44" s="191"/>
      <c r="ADV44" s="191"/>
      <c r="ADW44" s="191"/>
      <c r="ADX44" s="191"/>
      <c r="ADY44" s="191"/>
      <c r="ADZ44" s="191"/>
      <c r="AEA44" s="191"/>
      <c r="AEB44" s="191"/>
      <c r="AEC44" s="191"/>
      <c r="AED44" s="191"/>
      <c r="AEE44" s="191"/>
      <c r="AEF44" s="191"/>
      <c r="AEG44" s="191"/>
      <c r="AEH44" s="191"/>
      <c r="AEI44" s="191"/>
      <c r="AEJ44" s="191"/>
      <c r="AEK44" s="191"/>
      <c r="AEL44" s="191"/>
      <c r="AEM44" s="191"/>
      <c r="AEN44" s="191"/>
      <c r="AEO44" s="191"/>
      <c r="AEP44" s="191"/>
      <c r="AEQ44" s="191"/>
      <c r="AER44" s="191"/>
      <c r="AES44" s="191"/>
      <c r="AET44" s="191"/>
      <c r="AEU44" s="191"/>
      <c r="AEV44" s="191"/>
      <c r="AEW44" s="191"/>
      <c r="AEX44" s="191"/>
      <c r="AEY44" s="191"/>
      <c r="AEZ44" s="191"/>
      <c r="AFA44" s="191"/>
      <c r="AFB44" s="191"/>
      <c r="AFC44" s="191"/>
      <c r="AFD44" s="191"/>
      <c r="AFE44" s="191"/>
      <c r="AFF44" s="191"/>
      <c r="AFG44" s="191"/>
      <c r="AFH44" s="191"/>
      <c r="AFI44" s="191"/>
      <c r="AFJ44" s="191"/>
      <c r="AFK44" s="191"/>
      <c r="AFL44" s="191"/>
      <c r="AFM44" s="191"/>
      <c r="AFN44" s="191"/>
      <c r="AFO44" s="191"/>
      <c r="AFP44" s="191"/>
      <c r="AFQ44" s="191"/>
      <c r="AFR44" s="191"/>
      <c r="AFS44" s="191"/>
      <c r="AFT44" s="191"/>
      <c r="AFU44" s="191"/>
      <c r="AFV44" s="191"/>
    </row>
    <row r="45" spans="1:854" ht="13.8" hidden="1" x14ac:dyDescent="0.3">
      <c r="A45" s="202" t="s">
        <v>334</v>
      </c>
      <c r="B45" s="204">
        <v>0</v>
      </c>
      <c r="C45" s="204">
        <v>0</v>
      </c>
      <c r="D45" s="204">
        <v>0</v>
      </c>
    </row>
    <row r="46" spans="1:854" ht="13.8" hidden="1" x14ac:dyDescent="0.3">
      <c r="A46" s="202" t="s">
        <v>335</v>
      </c>
      <c r="B46" s="204">
        <v>0</v>
      </c>
      <c r="C46" s="204">
        <v>0</v>
      </c>
      <c r="D46" s="204">
        <v>0</v>
      </c>
    </row>
    <row r="47" spans="1:854" ht="13.8" hidden="1" x14ac:dyDescent="0.3">
      <c r="A47" s="202" t="s">
        <v>336</v>
      </c>
      <c r="B47" s="204">
        <v>0</v>
      </c>
      <c r="C47" s="204">
        <v>0</v>
      </c>
      <c r="D47" s="204">
        <v>0</v>
      </c>
    </row>
    <row r="48" spans="1:854" s="211" customFormat="1" ht="14.4" hidden="1" thickBot="1" x14ac:dyDescent="0.35">
      <c r="A48" s="202" t="s">
        <v>337</v>
      </c>
      <c r="B48" s="204">
        <v>0</v>
      </c>
      <c r="C48" s="204">
        <v>0</v>
      </c>
      <c r="D48" s="204">
        <v>0</v>
      </c>
      <c r="E48" s="173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  <c r="IX48" s="191"/>
      <c r="IY48" s="191"/>
      <c r="IZ48" s="191"/>
      <c r="JA48" s="191"/>
      <c r="JB48" s="191"/>
      <c r="JC48" s="191"/>
      <c r="JD48" s="191"/>
      <c r="JE48" s="191"/>
      <c r="JF48" s="191"/>
      <c r="JG48" s="191"/>
      <c r="JH48" s="191"/>
      <c r="JI48" s="191"/>
      <c r="JJ48" s="191"/>
      <c r="JK48" s="191"/>
      <c r="JL48" s="191"/>
      <c r="JM48" s="191"/>
      <c r="JN48" s="191"/>
      <c r="JO48" s="191"/>
      <c r="JP48" s="191"/>
      <c r="JQ48" s="191"/>
      <c r="JR48" s="191"/>
      <c r="JS48" s="191"/>
      <c r="JT48" s="191"/>
      <c r="JU48" s="191"/>
      <c r="JV48" s="191"/>
      <c r="JW48" s="191"/>
      <c r="JX48" s="191"/>
      <c r="JY48" s="191"/>
      <c r="JZ48" s="191"/>
      <c r="KA48" s="191"/>
      <c r="KB48" s="191"/>
      <c r="KC48" s="191"/>
      <c r="KD48" s="191"/>
      <c r="KE48" s="191"/>
      <c r="KF48" s="191"/>
      <c r="KG48" s="191"/>
      <c r="KH48" s="191"/>
      <c r="KI48" s="191"/>
      <c r="KJ48" s="191"/>
      <c r="KK48" s="191"/>
      <c r="KL48" s="191"/>
      <c r="KM48" s="191"/>
      <c r="KN48" s="191"/>
      <c r="KO48" s="191"/>
      <c r="KP48" s="191"/>
      <c r="KQ48" s="191"/>
      <c r="KR48" s="191"/>
      <c r="KS48" s="191"/>
      <c r="KT48" s="191"/>
      <c r="KU48" s="191"/>
      <c r="KV48" s="191"/>
      <c r="KW48" s="191"/>
      <c r="KX48" s="191"/>
      <c r="KY48" s="191"/>
      <c r="KZ48" s="191"/>
      <c r="LA48" s="191"/>
      <c r="LB48" s="191"/>
      <c r="LC48" s="191"/>
      <c r="LD48" s="191"/>
      <c r="LE48" s="191"/>
      <c r="LF48" s="191"/>
      <c r="LG48" s="191"/>
      <c r="LH48" s="191"/>
      <c r="LI48" s="191"/>
      <c r="LJ48" s="191"/>
      <c r="LK48" s="191"/>
      <c r="LL48" s="191"/>
      <c r="LM48" s="191"/>
      <c r="LN48" s="191"/>
      <c r="LO48" s="191"/>
      <c r="LP48" s="191"/>
      <c r="LQ48" s="191"/>
      <c r="LR48" s="191"/>
      <c r="LS48" s="191"/>
      <c r="LT48" s="191"/>
      <c r="LU48" s="191"/>
      <c r="LV48" s="191"/>
      <c r="LW48" s="191"/>
      <c r="LX48" s="191"/>
      <c r="LY48" s="191"/>
      <c r="LZ48" s="191"/>
      <c r="MA48" s="191"/>
      <c r="MB48" s="191"/>
      <c r="MC48" s="191"/>
      <c r="MD48" s="191"/>
      <c r="ME48" s="191"/>
      <c r="MF48" s="191"/>
      <c r="MG48" s="191"/>
      <c r="MH48" s="191"/>
      <c r="MI48" s="191"/>
      <c r="MJ48" s="191"/>
      <c r="MK48" s="191"/>
      <c r="ML48" s="191"/>
      <c r="MM48" s="191"/>
      <c r="MN48" s="191"/>
      <c r="MO48" s="191"/>
      <c r="MP48" s="191"/>
      <c r="MQ48" s="191"/>
      <c r="MR48" s="191"/>
      <c r="MS48" s="191"/>
      <c r="MT48" s="191"/>
      <c r="MU48" s="191"/>
      <c r="MV48" s="191"/>
      <c r="MW48" s="191"/>
      <c r="MX48" s="191"/>
      <c r="MY48" s="191"/>
      <c r="MZ48" s="191"/>
      <c r="NA48" s="191"/>
      <c r="NB48" s="191"/>
      <c r="NC48" s="191"/>
      <c r="ND48" s="191"/>
      <c r="NE48" s="191"/>
      <c r="NF48" s="191"/>
      <c r="NG48" s="191"/>
      <c r="NH48" s="191"/>
      <c r="NI48" s="191"/>
      <c r="NJ48" s="191"/>
      <c r="NK48" s="191"/>
      <c r="NL48" s="191"/>
      <c r="NM48" s="191"/>
      <c r="NN48" s="191"/>
      <c r="NO48" s="191"/>
      <c r="NP48" s="191"/>
      <c r="NQ48" s="191"/>
      <c r="NR48" s="191"/>
      <c r="NS48" s="191"/>
      <c r="NT48" s="191"/>
      <c r="NU48" s="191"/>
      <c r="NV48" s="191"/>
      <c r="NW48" s="191"/>
      <c r="NX48" s="191"/>
      <c r="NY48" s="191"/>
      <c r="NZ48" s="191"/>
      <c r="OA48" s="191"/>
      <c r="OB48" s="191"/>
      <c r="OC48" s="191"/>
      <c r="OD48" s="191"/>
      <c r="OE48" s="191"/>
      <c r="OF48" s="191"/>
      <c r="OG48" s="191"/>
      <c r="OH48" s="191"/>
      <c r="OI48" s="191"/>
      <c r="OJ48" s="191"/>
      <c r="OK48" s="191"/>
      <c r="OL48" s="191"/>
      <c r="OM48" s="191"/>
      <c r="ON48" s="191"/>
      <c r="OO48" s="191"/>
      <c r="OP48" s="191"/>
      <c r="OQ48" s="191"/>
      <c r="OR48" s="191"/>
      <c r="OS48" s="191"/>
      <c r="OT48" s="191"/>
      <c r="OU48" s="191"/>
      <c r="OV48" s="191"/>
      <c r="OW48" s="191"/>
      <c r="OX48" s="191"/>
      <c r="OY48" s="191"/>
      <c r="OZ48" s="191"/>
      <c r="PA48" s="191"/>
      <c r="PB48" s="191"/>
      <c r="PC48" s="191"/>
      <c r="PD48" s="191"/>
      <c r="PE48" s="191"/>
      <c r="PF48" s="191"/>
      <c r="PG48" s="191"/>
      <c r="PH48" s="191"/>
      <c r="PI48" s="191"/>
      <c r="PJ48" s="191"/>
      <c r="PK48" s="191"/>
      <c r="PL48" s="191"/>
      <c r="PM48" s="191"/>
      <c r="PN48" s="191"/>
      <c r="PO48" s="191"/>
      <c r="PP48" s="191"/>
      <c r="PQ48" s="191"/>
      <c r="PR48" s="191"/>
      <c r="PS48" s="191"/>
      <c r="PT48" s="191"/>
      <c r="PU48" s="191"/>
      <c r="PV48" s="191"/>
      <c r="PW48" s="191"/>
      <c r="PX48" s="191"/>
      <c r="PY48" s="191"/>
      <c r="PZ48" s="191"/>
      <c r="QA48" s="191"/>
      <c r="QB48" s="191"/>
      <c r="QC48" s="191"/>
      <c r="QD48" s="191"/>
      <c r="QE48" s="191"/>
      <c r="QF48" s="191"/>
      <c r="QG48" s="191"/>
      <c r="QH48" s="191"/>
      <c r="QI48" s="191"/>
      <c r="QJ48" s="191"/>
      <c r="QK48" s="191"/>
      <c r="QL48" s="191"/>
      <c r="QM48" s="191"/>
      <c r="QN48" s="191"/>
      <c r="QO48" s="191"/>
      <c r="QP48" s="191"/>
      <c r="QQ48" s="191"/>
      <c r="QR48" s="191"/>
      <c r="QS48" s="191"/>
      <c r="QT48" s="191"/>
      <c r="QU48" s="191"/>
      <c r="QV48" s="191"/>
      <c r="QW48" s="191"/>
      <c r="QX48" s="191"/>
      <c r="QY48" s="191"/>
      <c r="QZ48" s="191"/>
      <c r="RA48" s="191"/>
      <c r="RB48" s="191"/>
      <c r="RC48" s="191"/>
      <c r="RD48" s="191"/>
      <c r="RE48" s="191"/>
      <c r="RF48" s="191"/>
      <c r="RG48" s="191"/>
      <c r="RH48" s="191"/>
      <c r="RI48" s="191"/>
      <c r="RJ48" s="191"/>
      <c r="RK48" s="191"/>
      <c r="RL48" s="191"/>
      <c r="RM48" s="191"/>
      <c r="RN48" s="191"/>
      <c r="RO48" s="191"/>
      <c r="RP48" s="191"/>
      <c r="RQ48" s="191"/>
      <c r="RR48" s="191"/>
      <c r="RS48" s="191"/>
      <c r="RT48" s="191"/>
      <c r="RU48" s="191"/>
      <c r="RV48" s="191"/>
      <c r="RW48" s="191"/>
      <c r="RX48" s="191"/>
      <c r="RY48" s="191"/>
      <c r="RZ48" s="191"/>
      <c r="SA48" s="191"/>
      <c r="SB48" s="191"/>
      <c r="SC48" s="191"/>
      <c r="SD48" s="191"/>
      <c r="SE48" s="191"/>
      <c r="SF48" s="191"/>
      <c r="SG48" s="191"/>
      <c r="SH48" s="191"/>
      <c r="SI48" s="191"/>
      <c r="SJ48" s="191"/>
      <c r="SK48" s="191"/>
      <c r="SL48" s="191"/>
      <c r="SM48" s="191"/>
      <c r="SN48" s="191"/>
      <c r="SO48" s="191"/>
      <c r="SP48" s="191"/>
      <c r="SQ48" s="191"/>
      <c r="SR48" s="191"/>
      <c r="SS48" s="191"/>
      <c r="ST48" s="191"/>
      <c r="SU48" s="191"/>
      <c r="SV48" s="191"/>
      <c r="SW48" s="191"/>
      <c r="SX48" s="191"/>
      <c r="SY48" s="191"/>
      <c r="SZ48" s="191"/>
      <c r="TA48" s="191"/>
      <c r="TB48" s="191"/>
      <c r="TC48" s="191"/>
      <c r="TD48" s="191"/>
      <c r="TE48" s="191"/>
      <c r="TF48" s="191"/>
      <c r="TG48" s="191"/>
      <c r="TH48" s="191"/>
      <c r="TI48" s="191"/>
      <c r="TJ48" s="191"/>
      <c r="TK48" s="191"/>
      <c r="TL48" s="191"/>
      <c r="TM48" s="191"/>
      <c r="TN48" s="191"/>
      <c r="TO48" s="191"/>
      <c r="TP48" s="191"/>
      <c r="TQ48" s="191"/>
      <c r="TR48" s="191"/>
      <c r="TS48" s="191"/>
      <c r="TT48" s="191"/>
      <c r="TU48" s="191"/>
      <c r="TV48" s="191"/>
      <c r="TW48" s="191"/>
      <c r="TX48" s="191"/>
      <c r="TY48" s="191"/>
      <c r="TZ48" s="191"/>
      <c r="UA48" s="191"/>
      <c r="UB48" s="191"/>
      <c r="UC48" s="191"/>
      <c r="UD48" s="191"/>
      <c r="UE48" s="191"/>
      <c r="UF48" s="191"/>
      <c r="UG48" s="191"/>
      <c r="UH48" s="191"/>
      <c r="UI48" s="191"/>
      <c r="UJ48" s="191"/>
      <c r="UK48" s="191"/>
      <c r="UL48" s="191"/>
      <c r="UM48" s="191"/>
      <c r="UN48" s="191"/>
      <c r="UO48" s="191"/>
      <c r="UP48" s="191"/>
      <c r="UQ48" s="191"/>
      <c r="UR48" s="191"/>
      <c r="US48" s="191"/>
      <c r="UT48" s="191"/>
      <c r="UU48" s="191"/>
      <c r="UV48" s="191"/>
      <c r="UW48" s="191"/>
      <c r="UX48" s="191"/>
      <c r="UY48" s="191"/>
      <c r="UZ48" s="191"/>
      <c r="VA48" s="191"/>
      <c r="VB48" s="191"/>
      <c r="VC48" s="191"/>
      <c r="VD48" s="191"/>
      <c r="VE48" s="191"/>
      <c r="VF48" s="191"/>
      <c r="VG48" s="191"/>
      <c r="VH48" s="191"/>
      <c r="VI48" s="191"/>
      <c r="VJ48" s="191"/>
      <c r="VK48" s="191"/>
      <c r="VL48" s="191"/>
      <c r="VM48" s="191"/>
      <c r="VN48" s="191"/>
      <c r="VO48" s="191"/>
      <c r="VP48" s="191"/>
      <c r="VQ48" s="191"/>
      <c r="VR48" s="191"/>
      <c r="VS48" s="191"/>
      <c r="VT48" s="191"/>
      <c r="VU48" s="191"/>
      <c r="VV48" s="191"/>
      <c r="VW48" s="191"/>
      <c r="VX48" s="191"/>
      <c r="VY48" s="191"/>
      <c r="VZ48" s="191"/>
      <c r="WA48" s="191"/>
      <c r="WB48" s="191"/>
      <c r="WC48" s="191"/>
      <c r="WD48" s="191"/>
      <c r="WE48" s="191"/>
      <c r="WF48" s="191"/>
      <c r="WG48" s="191"/>
      <c r="WH48" s="191"/>
      <c r="WI48" s="191"/>
      <c r="WJ48" s="191"/>
      <c r="WK48" s="191"/>
      <c r="WL48" s="191"/>
      <c r="WM48" s="191"/>
      <c r="WN48" s="191"/>
      <c r="WO48" s="191"/>
      <c r="WP48" s="191"/>
      <c r="WQ48" s="191"/>
      <c r="WR48" s="191"/>
      <c r="WS48" s="191"/>
      <c r="WT48" s="191"/>
      <c r="WU48" s="191"/>
      <c r="WV48" s="191"/>
      <c r="WW48" s="191"/>
      <c r="WX48" s="191"/>
      <c r="WY48" s="191"/>
      <c r="WZ48" s="191"/>
      <c r="XA48" s="191"/>
      <c r="XB48" s="191"/>
      <c r="XC48" s="191"/>
      <c r="XD48" s="191"/>
      <c r="XE48" s="191"/>
      <c r="XF48" s="191"/>
      <c r="XG48" s="191"/>
      <c r="XH48" s="191"/>
      <c r="XI48" s="191"/>
      <c r="XJ48" s="191"/>
      <c r="XK48" s="191"/>
      <c r="XL48" s="191"/>
      <c r="XM48" s="191"/>
      <c r="XN48" s="191"/>
      <c r="XO48" s="191"/>
      <c r="XP48" s="191"/>
      <c r="XQ48" s="191"/>
      <c r="XR48" s="191"/>
      <c r="XS48" s="191"/>
      <c r="XT48" s="191"/>
      <c r="XU48" s="191"/>
      <c r="XV48" s="191"/>
      <c r="XW48" s="191"/>
      <c r="XX48" s="191"/>
      <c r="XY48" s="191"/>
      <c r="XZ48" s="191"/>
      <c r="YA48" s="191"/>
      <c r="YB48" s="191"/>
      <c r="YC48" s="191"/>
      <c r="YD48" s="191"/>
      <c r="YE48" s="191"/>
      <c r="YF48" s="191"/>
      <c r="YG48" s="191"/>
      <c r="YH48" s="191"/>
      <c r="YI48" s="191"/>
      <c r="YJ48" s="191"/>
      <c r="YK48" s="191"/>
      <c r="YL48" s="191"/>
      <c r="YM48" s="191"/>
      <c r="YN48" s="191"/>
      <c r="YO48" s="191"/>
      <c r="YP48" s="191"/>
      <c r="YQ48" s="191"/>
      <c r="YR48" s="191"/>
      <c r="YS48" s="191"/>
      <c r="YT48" s="191"/>
      <c r="YU48" s="191"/>
      <c r="YV48" s="191"/>
      <c r="YW48" s="191"/>
      <c r="YX48" s="191"/>
      <c r="YY48" s="191"/>
      <c r="YZ48" s="191"/>
      <c r="ZA48" s="191"/>
      <c r="ZB48" s="191"/>
      <c r="ZC48" s="191"/>
      <c r="ZD48" s="191"/>
      <c r="ZE48" s="191"/>
      <c r="ZF48" s="191"/>
      <c r="ZG48" s="191"/>
      <c r="ZH48" s="191"/>
      <c r="ZI48" s="191"/>
      <c r="ZJ48" s="191"/>
      <c r="ZK48" s="191"/>
      <c r="ZL48" s="191"/>
      <c r="ZM48" s="191"/>
      <c r="ZN48" s="191"/>
      <c r="ZO48" s="191"/>
      <c r="ZP48" s="191"/>
      <c r="ZQ48" s="191"/>
      <c r="ZR48" s="191"/>
      <c r="ZS48" s="191"/>
      <c r="ZT48" s="191"/>
      <c r="ZU48" s="191"/>
      <c r="ZV48" s="191"/>
      <c r="ZW48" s="191"/>
      <c r="ZX48" s="191"/>
      <c r="ZY48" s="191"/>
      <c r="ZZ48" s="191"/>
      <c r="AAA48" s="191"/>
      <c r="AAB48" s="191"/>
      <c r="AAC48" s="191"/>
      <c r="AAD48" s="191"/>
      <c r="AAE48" s="191"/>
      <c r="AAF48" s="191"/>
      <c r="AAG48" s="191"/>
      <c r="AAH48" s="191"/>
      <c r="AAI48" s="191"/>
      <c r="AAJ48" s="191"/>
      <c r="AAK48" s="191"/>
      <c r="AAL48" s="191"/>
      <c r="AAM48" s="191"/>
      <c r="AAN48" s="191"/>
      <c r="AAO48" s="191"/>
      <c r="AAP48" s="191"/>
      <c r="AAQ48" s="191"/>
      <c r="AAR48" s="191"/>
      <c r="AAS48" s="191"/>
      <c r="AAT48" s="191"/>
      <c r="AAU48" s="191"/>
      <c r="AAV48" s="191"/>
      <c r="AAW48" s="191"/>
      <c r="AAX48" s="191"/>
      <c r="AAY48" s="191"/>
      <c r="AAZ48" s="191"/>
      <c r="ABA48" s="191"/>
      <c r="ABB48" s="191"/>
      <c r="ABC48" s="191"/>
      <c r="ABD48" s="191"/>
      <c r="ABE48" s="191"/>
      <c r="ABF48" s="191"/>
      <c r="ABG48" s="191"/>
      <c r="ABH48" s="191"/>
      <c r="ABI48" s="191"/>
      <c r="ABJ48" s="191"/>
      <c r="ABK48" s="191"/>
      <c r="ABL48" s="191"/>
      <c r="ABM48" s="191"/>
      <c r="ABN48" s="191"/>
      <c r="ABO48" s="191"/>
      <c r="ABP48" s="191"/>
      <c r="ABQ48" s="191"/>
      <c r="ABR48" s="191"/>
      <c r="ABS48" s="191"/>
      <c r="ABT48" s="191"/>
      <c r="ABU48" s="191"/>
      <c r="ABV48" s="191"/>
      <c r="ABW48" s="191"/>
      <c r="ABX48" s="191"/>
      <c r="ABY48" s="191"/>
      <c r="ABZ48" s="191"/>
      <c r="ACA48" s="191"/>
      <c r="ACB48" s="191"/>
      <c r="ACC48" s="191"/>
      <c r="ACD48" s="191"/>
      <c r="ACE48" s="191"/>
      <c r="ACF48" s="191"/>
      <c r="ACG48" s="191"/>
      <c r="ACH48" s="191"/>
      <c r="ACI48" s="191"/>
      <c r="ACJ48" s="191"/>
      <c r="ACK48" s="191"/>
      <c r="ACL48" s="191"/>
      <c r="ACM48" s="191"/>
      <c r="ACN48" s="191"/>
      <c r="ACO48" s="191"/>
      <c r="ACP48" s="191"/>
      <c r="ACQ48" s="191"/>
      <c r="ACR48" s="191"/>
      <c r="ACS48" s="191"/>
      <c r="ACT48" s="191"/>
      <c r="ACU48" s="191"/>
      <c r="ACV48" s="191"/>
      <c r="ACW48" s="191"/>
      <c r="ACX48" s="191"/>
      <c r="ACY48" s="191"/>
      <c r="ACZ48" s="191"/>
      <c r="ADA48" s="191"/>
      <c r="ADB48" s="191"/>
      <c r="ADC48" s="191"/>
      <c r="ADD48" s="191"/>
      <c r="ADE48" s="191"/>
      <c r="ADF48" s="191"/>
      <c r="ADG48" s="191"/>
      <c r="ADH48" s="191"/>
      <c r="ADI48" s="191"/>
      <c r="ADJ48" s="191"/>
      <c r="ADK48" s="191"/>
      <c r="ADL48" s="191"/>
      <c r="ADM48" s="191"/>
      <c r="ADN48" s="191"/>
      <c r="ADO48" s="191"/>
      <c r="ADP48" s="191"/>
      <c r="ADQ48" s="191"/>
      <c r="ADR48" s="191"/>
      <c r="ADS48" s="191"/>
      <c r="ADT48" s="191"/>
      <c r="ADU48" s="191"/>
      <c r="ADV48" s="191"/>
      <c r="ADW48" s="191"/>
      <c r="ADX48" s="191"/>
      <c r="ADY48" s="191"/>
      <c r="ADZ48" s="191"/>
      <c r="AEA48" s="191"/>
      <c r="AEB48" s="191"/>
      <c r="AEC48" s="191"/>
      <c r="AED48" s="191"/>
      <c r="AEE48" s="191"/>
      <c r="AEF48" s="191"/>
      <c r="AEG48" s="191"/>
      <c r="AEH48" s="191"/>
      <c r="AEI48" s="191"/>
      <c r="AEJ48" s="191"/>
      <c r="AEK48" s="191"/>
      <c r="AEL48" s="191"/>
      <c r="AEM48" s="191"/>
      <c r="AEN48" s="191"/>
      <c r="AEO48" s="191"/>
      <c r="AEP48" s="191"/>
      <c r="AEQ48" s="191"/>
      <c r="AER48" s="191"/>
      <c r="AES48" s="191"/>
      <c r="AET48" s="191"/>
      <c r="AEU48" s="191"/>
      <c r="AEV48" s="191"/>
      <c r="AEW48" s="191"/>
      <c r="AEX48" s="191"/>
      <c r="AEY48" s="191"/>
      <c r="AEZ48" s="191"/>
      <c r="AFA48" s="191"/>
      <c r="AFB48" s="191"/>
      <c r="AFC48" s="191"/>
      <c r="AFD48" s="191"/>
      <c r="AFE48" s="191"/>
      <c r="AFF48" s="191"/>
      <c r="AFG48" s="191"/>
      <c r="AFH48" s="191"/>
      <c r="AFI48" s="191"/>
      <c r="AFJ48" s="191"/>
      <c r="AFK48" s="191"/>
      <c r="AFL48" s="191"/>
      <c r="AFM48" s="191"/>
      <c r="AFN48" s="191"/>
      <c r="AFO48" s="191"/>
      <c r="AFP48" s="191"/>
      <c r="AFQ48" s="191"/>
      <c r="AFR48" s="191"/>
      <c r="AFS48" s="191"/>
      <c r="AFT48" s="191"/>
      <c r="AFU48" s="191"/>
      <c r="AFV48" s="191"/>
    </row>
    <row r="49" spans="1:854" s="207" customFormat="1" ht="14.4" thickBot="1" x14ac:dyDescent="0.35">
      <c r="A49" s="208" t="s">
        <v>338</v>
      </c>
      <c r="B49" s="210">
        <v>1674.565165</v>
      </c>
      <c r="C49" s="210">
        <v>1568.306812</v>
      </c>
      <c r="D49" s="210">
        <v>1480.691941</v>
      </c>
      <c r="E49" s="173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197"/>
      <c r="ER49" s="197"/>
      <c r="ES49" s="197"/>
      <c r="ET49" s="197"/>
      <c r="EU49" s="197"/>
      <c r="EV49" s="197"/>
      <c r="EW49" s="197"/>
      <c r="EX49" s="197"/>
      <c r="EY49" s="197"/>
      <c r="EZ49" s="197"/>
      <c r="FA49" s="197"/>
      <c r="FB49" s="197"/>
      <c r="FC49" s="197"/>
      <c r="FD49" s="197"/>
      <c r="FE49" s="197"/>
      <c r="FF49" s="197"/>
      <c r="FG49" s="197"/>
      <c r="FH49" s="197"/>
      <c r="FI49" s="197"/>
      <c r="FJ49" s="197"/>
      <c r="FK49" s="197"/>
      <c r="FL49" s="197"/>
      <c r="FM49" s="197"/>
      <c r="FN49" s="197"/>
      <c r="FO49" s="197"/>
      <c r="FP49" s="197"/>
      <c r="FQ49" s="197"/>
      <c r="FR49" s="197"/>
      <c r="FS49" s="197"/>
      <c r="FT49" s="197"/>
      <c r="FU49" s="197"/>
      <c r="FV49" s="197"/>
      <c r="FW49" s="197"/>
      <c r="FX49" s="197"/>
      <c r="FY49" s="197"/>
      <c r="FZ49" s="197"/>
      <c r="GA49" s="197"/>
      <c r="GB49" s="197"/>
      <c r="GC49" s="197"/>
      <c r="GD49" s="197"/>
      <c r="GE49" s="197"/>
      <c r="GF49" s="197"/>
      <c r="GG49" s="197"/>
      <c r="GH49" s="197"/>
      <c r="GI49" s="197"/>
      <c r="GJ49" s="197"/>
      <c r="GK49" s="197"/>
      <c r="GL49" s="197"/>
      <c r="GM49" s="197"/>
      <c r="GN49" s="197"/>
      <c r="GO49" s="197"/>
      <c r="GP49" s="197"/>
      <c r="GQ49" s="197"/>
      <c r="GR49" s="197"/>
      <c r="GS49" s="197"/>
      <c r="GT49" s="197"/>
      <c r="GU49" s="197"/>
      <c r="GV49" s="197"/>
      <c r="GW49" s="197"/>
      <c r="GX49" s="197"/>
      <c r="GY49" s="197"/>
      <c r="GZ49" s="197"/>
      <c r="HA49" s="197"/>
      <c r="HB49" s="197"/>
      <c r="HC49" s="197"/>
      <c r="HD49" s="197"/>
      <c r="HE49" s="197"/>
      <c r="HF49" s="197"/>
      <c r="HG49" s="197"/>
      <c r="HH49" s="197"/>
      <c r="HI49" s="197"/>
      <c r="HJ49" s="197"/>
      <c r="HK49" s="197"/>
      <c r="HL49" s="197"/>
      <c r="HM49" s="197"/>
      <c r="HN49" s="197"/>
      <c r="HO49" s="197"/>
      <c r="HP49" s="197"/>
      <c r="HQ49" s="197"/>
      <c r="HR49" s="197"/>
      <c r="HS49" s="197"/>
      <c r="HT49" s="197"/>
      <c r="HU49" s="197"/>
      <c r="HV49" s="197"/>
      <c r="HW49" s="197"/>
      <c r="HX49" s="197"/>
      <c r="HY49" s="197"/>
      <c r="HZ49" s="197"/>
      <c r="IA49" s="197"/>
      <c r="IB49" s="197"/>
      <c r="IC49" s="197"/>
      <c r="ID49" s="197"/>
      <c r="IE49" s="197"/>
      <c r="IF49" s="197"/>
      <c r="IG49" s="197"/>
      <c r="IH49" s="197"/>
      <c r="II49" s="197"/>
      <c r="IJ49" s="197"/>
      <c r="IK49" s="197"/>
      <c r="IL49" s="197"/>
      <c r="IM49" s="197"/>
      <c r="IN49" s="197"/>
      <c r="IO49" s="197"/>
      <c r="IP49" s="197"/>
      <c r="IQ49" s="197"/>
      <c r="IR49" s="197"/>
      <c r="IS49" s="197"/>
      <c r="IT49" s="197"/>
      <c r="IU49" s="197"/>
      <c r="IV49" s="197"/>
      <c r="IW49" s="197"/>
      <c r="IX49" s="197"/>
      <c r="IY49" s="197"/>
      <c r="IZ49" s="197"/>
      <c r="JA49" s="197"/>
      <c r="JB49" s="197"/>
      <c r="JC49" s="197"/>
      <c r="JD49" s="197"/>
      <c r="JE49" s="197"/>
      <c r="JF49" s="197"/>
      <c r="JG49" s="197"/>
      <c r="JH49" s="197"/>
      <c r="JI49" s="197"/>
      <c r="JJ49" s="197"/>
      <c r="JK49" s="197"/>
      <c r="JL49" s="197"/>
      <c r="JM49" s="197"/>
      <c r="JN49" s="197"/>
      <c r="JO49" s="197"/>
      <c r="JP49" s="197"/>
      <c r="JQ49" s="197"/>
      <c r="JR49" s="197"/>
      <c r="JS49" s="197"/>
      <c r="JT49" s="197"/>
      <c r="JU49" s="197"/>
      <c r="JV49" s="197"/>
      <c r="JW49" s="197"/>
      <c r="JX49" s="197"/>
      <c r="JY49" s="197"/>
      <c r="JZ49" s="197"/>
      <c r="KA49" s="197"/>
      <c r="KB49" s="197"/>
      <c r="KC49" s="197"/>
      <c r="KD49" s="197"/>
      <c r="KE49" s="197"/>
      <c r="KF49" s="197"/>
      <c r="KG49" s="197"/>
      <c r="KH49" s="197"/>
      <c r="KI49" s="197"/>
      <c r="KJ49" s="197"/>
      <c r="KK49" s="197"/>
      <c r="KL49" s="197"/>
      <c r="KM49" s="197"/>
      <c r="KN49" s="197"/>
      <c r="KO49" s="197"/>
      <c r="KP49" s="197"/>
      <c r="KQ49" s="197"/>
      <c r="KR49" s="197"/>
      <c r="KS49" s="197"/>
      <c r="KT49" s="197"/>
      <c r="KU49" s="197"/>
      <c r="KV49" s="197"/>
      <c r="KW49" s="197"/>
      <c r="KX49" s="197"/>
      <c r="KY49" s="197"/>
      <c r="KZ49" s="197"/>
      <c r="LA49" s="197"/>
      <c r="LB49" s="197"/>
      <c r="LC49" s="197"/>
      <c r="LD49" s="197"/>
      <c r="LE49" s="197"/>
      <c r="LF49" s="197"/>
      <c r="LG49" s="197"/>
      <c r="LH49" s="197"/>
      <c r="LI49" s="197"/>
      <c r="LJ49" s="197"/>
      <c r="LK49" s="197"/>
      <c r="LL49" s="197"/>
      <c r="LM49" s="197"/>
      <c r="LN49" s="197"/>
      <c r="LO49" s="197"/>
      <c r="LP49" s="197"/>
      <c r="LQ49" s="197"/>
      <c r="LR49" s="197"/>
      <c r="LS49" s="197"/>
      <c r="LT49" s="197"/>
      <c r="LU49" s="197"/>
      <c r="LV49" s="197"/>
      <c r="LW49" s="197"/>
      <c r="LX49" s="197"/>
      <c r="LY49" s="197"/>
      <c r="LZ49" s="197"/>
      <c r="MA49" s="197"/>
      <c r="MB49" s="197"/>
      <c r="MC49" s="197"/>
      <c r="MD49" s="197"/>
      <c r="ME49" s="197"/>
      <c r="MF49" s="197"/>
      <c r="MG49" s="197"/>
      <c r="MH49" s="197"/>
      <c r="MI49" s="197"/>
      <c r="MJ49" s="197"/>
      <c r="MK49" s="197"/>
      <c r="ML49" s="197"/>
      <c r="MM49" s="197"/>
      <c r="MN49" s="197"/>
      <c r="MO49" s="197"/>
      <c r="MP49" s="197"/>
      <c r="MQ49" s="197"/>
      <c r="MR49" s="197"/>
      <c r="MS49" s="197"/>
      <c r="MT49" s="197"/>
      <c r="MU49" s="197"/>
      <c r="MV49" s="197"/>
      <c r="MW49" s="197"/>
      <c r="MX49" s="197"/>
      <c r="MY49" s="197"/>
      <c r="MZ49" s="197"/>
      <c r="NA49" s="197"/>
      <c r="NB49" s="197"/>
      <c r="NC49" s="197"/>
      <c r="ND49" s="197"/>
      <c r="NE49" s="197"/>
      <c r="NF49" s="197"/>
      <c r="NG49" s="197"/>
      <c r="NH49" s="197"/>
      <c r="NI49" s="197"/>
      <c r="NJ49" s="197"/>
      <c r="NK49" s="197"/>
      <c r="NL49" s="197"/>
      <c r="NM49" s="197"/>
      <c r="NN49" s="197"/>
      <c r="NO49" s="197"/>
      <c r="NP49" s="197"/>
      <c r="NQ49" s="197"/>
      <c r="NR49" s="197"/>
      <c r="NS49" s="197"/>
      <c r="NT49" s="197"/>
      <c r="NU49" s="197"/>
      <c r="NV49" s="197"/>
      <c r="NW49" s="197"/>
      <c r="NX49" s="197"/>
      <c r="NY49" s="197"/>
      <c r="NZ49" s="197"/>
      <c r="OA49" s="197"/>
      <c r="OB49" s="197"/>
      <c r="OC49" s="197"/>
      <c r="OD49" s="197"/>
      <c r="OE49" s="197"/>
      <c r="OF49" s="197"/>
      <c r="OG49" s="197"/>
      <c r="OH49" s="197"/>
      <c r="OI49" s="197"/>
      <c r="OJ49" s="197"/>
      <c r="OK49" s="197"/>
      <c r="OL49" s="197"/>
      <c r="OM49" s="197"/>
      <c r="ON49" s="197"/>
      <c r="OO49" s="197"/>
      <c r="OP49" s="197"/>
      <c r="OQ49" s="197"/>
      <c r="OR49" s="197"/>
      <c r="OS49" s="197"/>
      <c r="OT49" s="197"/>
      <c r="OU49" s="197"/>
      <c r="OV49" s="197"/>
      <c r="OW49" s="197"/>
      <c r="OX49" s="197"/>
      <c r="OY49" s="197"/>
      <c r="OZ49" s="197"/>
      <c r="PA49" s="197"/>
      <c r="PB49" s="197"/>
      <c r="PC49" s="197"/>
      <c r="PD49" s="197"/>
      <c r="PE49" s="197"/>
      <c r="PF49" s="197"/>
      <c r="PG49" s="197"/>
      <c r="PH49" s="197"/>
      <c r="PI49" s="197"/>
      <c r="PJ49" s="197"/>
      <c r="PK49" s="197"/>
      <c r="PL49" s="197"/>
      <c r="PM49" s="197"/>
      <c r="PN49" s="197"/>
      <c r="PO49" s="197"/>
      <c r="PP49" s="197"/>
      <c r="PQ49" s="197"/>
      <c r="PR49" s="197"/>
      <c r="PS49" s="197"/>
      <c r="PT49" s="197"/>
      <c r="PU49" s="197"/>
      <c r="PV49" s="197"/>
      <c r="PW49" s="197"/>
      <c r="PX49" s="197"/>
      <c r="PY49" s="197"/>
      <c r="PZ49" s="197"/>
      <c r="QA49" s="197"/>
      <c r="QB49" s="197"/>
      <c r="QC49" s="197"/>
      <c r="QD49" s="197"/>
      <c r="QE49" s="197"/>
      <c r="QF49" s="197"/>
      <c r="QG49" s="197"/>
      <c r="QH49" s="197"/>
      <c r="QI49" s="197"/>
      <c r="QJ49" s="197"/>
      <c r="QK49" s="197"/>
      <c r="QL49" s="197"/>
      <c r="QM49" s="197"/>
      <c r="QN49" s="197"/>
      <c r="QO49" s="197"/>
      <c r="QP49" s="197"/>
      <c r="QQ49" s="197"/>
      <c r="QR49" s="197"/>
      <c r="QS49" s="197"/>
      <c r="QT49" s="197"/>
      <c r="QU49" s="197"/>
      <c r="QV49" s="197"/>
      <c r="QW49" s="197"/>
      <c r="QX49" s="197"/>
      <c r="QY49" s="197"/>
      <c r="QZ49" s="197"/>
      <c r="RA49" s="197"/>
      <c r="RB49" s="197"/>
      <c r="RC49" s="197"/>
      <c r="RD49" s="197"/>
      <c r="RE49" s="197"/>
      <c r="RF49" s="197"/>
      <c r="RG49" s="197"/>
      <c r="RH49" s="197"/>
      <c r="RI49" s="197"/>
      <c r="RJ49" s="197"/>
      <c r="RK49" s="197"/>
      <c r="RL49" s="197"/>
      <c r="RM49" s="197"/>
      <c r="RN49" s="197"/>
      <c r="RO49" s="197"/>
      <c r="RP49" s="197"/>
      <c r="RQ49" s="197"/>
      <c r="RR49" s="197"/>
      <c r="RS49" s="197"/>
      <c r="RT49" s="197"/>
      <c r="RU49" s="197"/>
      <c r="RV49" s="197"/>
      <c r="RW49" s="197"/>
      <c r="RX49" s="197"/>
      <c r="RY49" s="197"/>
      <c r="RZ49" s="197"/>
      <c r="SA49" s="197"/>
      <c r="SB49" s="197"/>
      <c r="SC49" s="197"/>
      <c r="SD49" s="197"/>
      <c r="SE49" s="197"/>
      <c r="SF49" s="197"/>
      <c r="SG49" s="197"/>
      <c r="SH49" s="197"/>
      <c r="SI49" s="197"/>
      <c r="SJ49" s="197"/>
      <c r="SK49" s="197"/>
      <c r="SL49" s="197"/>
      <c r="SM49" s="197"/>
      <c r="SN49" s="197"/>
      <c r="SO49" s="197"/>
      <c r="SP49" s="197"/>
      <c r="SQ49" s="197"/>
      <c r="SR49" s="197"/>
      <c r="SS49" s="197"/>
      <c r="ST49" s="197"/>
      <c r="SU49" s="197"/>
      <c r="SV49" s="197"/>
      <c r="SW49" s="197"/>
      <c r="SX49" s="197"/>
      <c r="SY49" s="197"/>
      <c r="SZ49" s="197"/>
      <c r="TA49" s="197"/>
      <c r="TB49" s="197"/>
      <c r="TC49" s="197"/>
      <c r="TD49" s="197"/>
      <c r="TE49" s="197"/>
      <c r="TF49" s="197"/>
      <c r="TG49" s="197"/>
      <c r="TH49" s="197"/>
      <c r="TI49" s="197"/>
      <c r="TJ49" s="197"/>
      <c r="TK49" s="197"/>
      <c r="TL49" s="197"/>
      <c r="TM49" s="197"/>
      <c r="TN49" s="197"/>
      <c r="TO49" s="197"/>
      <c r="TP49" s="197"/>
      <c r="TQ49" s="197"/>
      <c r="TR49" s="197"/>
      <c r="TS49" s="197"/>
      <c r="TT49" s="197"/>
      <c r="TU49" s="197"/>
      <c r="TV49" s="197"/>
      <c r="TW49" s="197"/>
      <c r="TX49" s="197"/>
      <c r="TY49" s="197"/>
      <c r="TZ49" s="197"/>
      <c r="UA49" s="197"/>
      <c r="UB49" s="197"/>
      <c r="UC49" s="197"/>
      <c r="UD49" s="197"/>
      <c r="UE49" s="197"/>
      <c r="UF49" s="197"/>
      <c r="UG49" s="197"/>
      <c r="UH49" s="197"/>
      <c r="UI49" s="197"/>
      <c r="UJ49" s="197"/>
      <c r="UK49" s="197"/>
      <c r="UL49" s="197"/>
      <c r="UM49" s="197"/>
      <c r="UN49" s="197"/>
      <c r="UO49" s="197"/>
      <c r="UP49" s="197"/>
      <c r="UQ49" s="197"/>
      <c r="UR49" s="197"/>
      <c r="US49" s="197"/>
      <c r="UT49" s="197"/>
      <c r="UU49" s="197"/>
      <c r="UV49" s="197"/>
      <c r="UW49" s="197"/>
      <c r="UX49" s="197"/>
      <c r="UY49" s="197"/>
      <c r="UZ49" s="197"/>
      <c r="VA49" s="197"/>
      <c r="VB49" s="197"/>
      <c r="VC49" s="197"/>
      <c r="VD49" s="197"/>
      <c r="VE49" s="197"/>
      <c r="VF49" s="197"/>
      <c r="VG49" s="197"/>
      <c r="VH49" s="197"/>
      <c r="VI49" s="197"/>
      <c r="VJ49" s="197"/>
      <c r="VK49" s="197"/>
      <c r="VL49" s="197"/>
      <c r="VM49" s="197"/>
      <c r="VN49" s="197"/>
      <c r="VO49" s="197"/>
      <c r="VP49" s="197"/>
      <c r="VQ49" s="197"/>
      <c r="VR49" s="197"/>
      <c r="VS49" s="197"/>
      <c r="VT49" s="197"/>
      <c r="VU49" s="197"/>
      <c r="VV49" s="197"/>
      <c r="VW49" s="197"/>
      <c r="VX49" s="197"/>
      <c r="VY49" s="197"/>
      <c r="VZ49" s="197"/>
      <c r="WA49" s="197"/>
      <c r="WB49" s="197"/>
      <c r="WC49" s="197"/>
      <c r="WD49" s="197"/>
      <c r="WE49" s="197"/>
      <c r="WF49" s="197"/>
      <c r="WG49" s="197"/>
      <c r="WH49" s="197"/>
      <c r="WI49" s="197"/>
      <c r="WJ49" s="197"/>
      <c r="WK49" s="197"/>
      <c r="WL49" s="197"/>
      <c r="WM49" s="197"/>
      <c r="WN49" s="197"/>
      <c r="WO49" s="197"/>
      <c r="WP49" s="197"/>
      <c r="WQ49" s="197"/>
      <c r="WR49" s="197"/>
      <c r="WS49" s="197"/>
      <c r="WT49" s="197"/>
      <c r="WU49" s="197"/>
      <c r="WV49" s="197"/>
      <c r="WW49" s="197"/>
      <c r="WX49" s="197"/>
      <c r="WY49" s="197"/>
      <c r="WZ49" s="197"/>
      <c r="XA49" s="197"/>
      <c r="XB49" s="197"/>
      <c r="XC49" s="197"/>
      <c r="XD49" s="197"/>
      <c r="XE49" s="197"/>
      <c r="XF49" s="197"/>
      <c r="XG49" s="197"/>
      <c r="XH49" s="197"/>
      <c r="XI49" s="197"/>
      <c r="XJ49" s="197"/>
      <c r="XK49" s="197"/>
      <c r="XL49" s="197"/>
      <c r="XM49" s="197"/>
      <c r="XN49" s="197"/>
      <c r="XO49" s="197"/>
      <c r="XP49" s="197"/>
      <c r="XQ49" s="197"/>
      <c r="XR49" s="197"/>
      <c r="XS49" s="197"/>
      <c r="XT49" s="197"/>
      <c r="XU49" s="197"/>
      <c r="XV49" s="197"/>
      <c r="XW49" s="197"/>
      <c r="XX49" s="197"/>
      <c r="XY49" s="197"/>
      <c r="XZ49" s="197"/>
      <c r="YA49" s="197"/>
      <c r="YB49" s="197"/>
      <c r="YC49" s="197"/>
      <c r="YD49" s="197"/>
      <c r="YE49" s="197"/>
      <c r="YF49" s="197"/>
      <c r="YG49" s="197"/>
      <c r="YH49" s="197"/>
      <c r="YI49" s="197"/>
      <c r="YJ49" s="197"/>
      <c r="YK49" s="197"/>
      <c r="YL49" s="197"/>
      <c r="YM49" s="197"/>
      <c r="YN49" s="197"/>
      <c r="YO49" s="197"/>
      <c r="YP49" s="197"/>
      <c r="YQ49" s="197"/>
      <c r="YR49" s="197"/>
      <c r="YS49" s="197"/>
      <c r="YT49" s="197"/>
      <c r="YU49" s="197"/>
      <c r="YV49" s="197"/>
      <c r="YW49" s="197"/>
      <c r="YX49" s="197"/>
      <c r="YY49" s="197"/>
      <c r="YZ49" s="197"/>
      <c r="ZA49" s="197"/>
      <c r="ZB49" s="197"/>
      <c r="ZC49" s="197"/>
      <c r="ZD49" s="197"/>
      <c r="ZE49" s="197"/>
      <c r="ZF49" s="197"/>
      <c r="ZG49" s="197"/>
      <c r="ZH49" s="197"/>
      <c r="ZI49" s="197"/>
      <c r="ZJ49" s="197"/>
      <c r="ZK49" s="197"/>
      <c r="ZL49" s="197"/>
      <c r="ZM49" s="197"/>
      <c r="ZN49" s="197"/>
      <c r="ZO49" s="197"/>
      <c r="ZP49" s="197"/>
      <c r="ZQ49" s="197"/>
      <c r="ZR49" s="197"/>
      <c r="ZS49" s="197"/>
      <c r="ZT49" s="197"/>
      <c r="ZU49" s="197"/>
      <c r="ZV49" s="197"/>
      <c r="ZW49" s="197"/>
      <c r="ZX49" s="197"/>
      <c r="ZY49" s="197"/>
      <c r="ZZ49" s="197"/>
      <c r="AAA49" s="197"/>
      <c r="AAB49" s="197"/>
      <c r="AAC49" s="197"/>
      <c r="AAD49" s="197"/>
      <c r="AAE49" s="197"/>
      <c r="AAF49" s="197"/>
      <c r="AAG49" s="197"/>
      <c r="AAH49" s="197"/>
      <c r="AAI49" s="197"/>
      <c r="AAJ49" s="197"/>
      <c r="AAK49" s="197"/>
      <c r="AAL49" s="197"/>
      <c r="AAM49" s="197"/>
      <c r="AAN49" s="197"/>
      <c r="AAO49" s="197"/>
      <c r="AAP49" s="197"/>
      <c r="AAQ49" s="197"/>
      <c r="AAR49" s="197"/>
      <c r="AAS49" s="197"/>
      <c r="AAT49" s="197"/>
      <c r="AAU49" s="197"/>
      <c r="AAV49" s="197"/>
      <c r="AAW49" s="197"/>
      <c r="AAX49" s="197"/>
      <c r="AAY49" s="197"/>
      <c r="AAZ49" s="197"/>
      <c r="ABA49" s="197"/>
      <c r="ABB49" s="197"/>
      <c r="ABC49" s="197"/>
      <c r="ABD49" s="197"/>
      <c r="ABE49" s="197"/>
      <c r="ABF49" s="197"/>
      <c r="ABG49" s="197"/>
      <c r="ABH49" s="197"/>
      <c r="ABI49" s="197"/>
      <c r="ABJ49" s="197"/>
      <c r="ABK49" s="197"/>
      <c r="ABL49" s="197"/>
      <c r="ABM49" s="197"/>
      <c r="ABN49" s="197"/>
      <c r="ABO49" s="197"/>
      <c r="ABP49" s="197"/>
      <c r="ABQ49" s="197"/>
      <c r="ABR49" s="197"/>
      <c r="ABS49" s="197"/>
      <c r="ABT49" s="197"/>
      <c r="ABU49" s="197"/>
      <c r="ABV49" s="197"/>
      <c r="ABW49" s="197"/>
      <c r="ABX49" s="197"/>
      <c r="ABY49" s="197"/>
      <c r="ABZ49" s="197"/>
      <c r="ACA49" s="197"/>
      <c r="ACB49" s="197"/>
      <c r="ACC49" s="197"/>
      <c r="ACD49" s="197"/>
      <c r="ACE49" s="197"/>
      <c r="ACF49" s="197"/>
      <c r="ACG49" s="197"/>
      <c r="ACH49" s="197"/>
      <c r="ACI49" s="197"/>
      <c r="ACJ49" s="197"/>
      <c r="ACK49" s="197"/>
      <c r="ACL49" s="197"/>
      <c r="ACM49" s="197"/>
      <c r="ACN49" s="197"/>
      <c r="ACO49" s="197"/>
      <c r="ACP49" s="197"/>
      <c r="ACQ49" s="197"/>
      <c r="ACR49" s="197"/>
      <c r="ACS49" s="197"/>
      <c r="ACT49" s="197"/>
      <c r="ACU49" s="197"/>
      <c r="ACV49" s="197"/>
      <c r="ACW49" s="197"/>
      <c r="ACX49" s="197"/>
      <c r="ACY49" s="197"/>
      <c r="ACZ49" s="197"/>
      <c r="ADA49" s="197"/>
      <c r="ADB49" s="197"/>
      <c r="ADC49" s="197"/>
      <c r="ADD49" s="197"/>
      <c r="ADE49" s="197"/>
      <c r="ADF49" s="197"/>
      <c r="ADG49" s="197"/>
      <c r="ADH49" s="197"/>
      <c r="ADI49" s="197"/>
      <c r="ADJ49" s="197"/>
      <c r="ADK49" s="197"/>
      <c r="ADL49" s="197"/>
      <c r="ADM49" s="197"/>
      <c r="ADN49" s="197"/>
      <c r="ADO49" s="197"/>
      <c r="ADP49" s="197"/>
      <c r="ADQ49" s="197"/>
      <c r="ADR49" s="197"/>
      <c r="ADS49" s="197"/>
      <c r="ADT49" s="197"/>
      <c r="ADU49" s="197"/>
      <c r="ADV49" s="197"/>
      <c r="ADW49" s="197"/>
      <c r="ADX49" s="197"/>
      <c r="ADY49" s="197"/>
      <c r="ADZ49" s="197"/>
      <c r="AEA49" s="197"/>
      <c r="AEB49" s="197"/>
      <c r="AEC49" s="197"/>
      <c r="AED49" s="197"/>
      <c r="AEE49" s="197"/>
      <c r="AEF49" s="197"/>
      <c r="AEG49" s="197"/>
      <c r="AEH49" s="197"/>
      <c r="AEI49" s="197"/>
      <c r="AEJ49" s="197"/>
      <c r="AEK49" s="197"/>
      <c r="AEL49" s="197"/>
      <c r="AEM49" s="197"/>
      <c r="AEN49" s="197"/>
      <c r="AEO49" s="197"/>
      <c r="AEP49" s="197"/>
      <c r="AEQ49" s="197"/>
      <c r="AER49" s="197"/>
      <c r="AES49" s="197"/>
      <c r="AET49" s="197"/>
      <c r="AEU49" s="197"/>
      <c r="AEV49" s="197"/>
      <c r="AEW49" s="197"/>
      <c r="AEX49" s="197"/>
      <c r="AEY49" s="197"/>
      <c r="AEZ49" s="197"/>
      <c r="AFA49" s="197"/>
      <c r="AFB49" s="197"/>
      <c r="AFC49" s="197"/>
      <c r="AFD49" s="197"/>
      <c r="AFE49" s="197"/>
      <c r="AFF49" s="197"/>
      <c r="AFG49" s="197"/>
      <c r="AFH49" s="197"/>
      <c r="AFI49" s="197"/>
      <c r="AFJ49" s="197"/>
      <c r="AFK49" s="197"/>
      <c r="AFL49" s="197"/>
      <c r="AFM49" s="197"/>
      <c r="AFN49" s="197"/>
      <c r="AFO49" s="197"/>
      <c r="AFP49" s="197"/>
      <c r="AFQ49" s="197"/>
      <c r="AFR49" s="197"/>
      <c r="AFS49" s="197"/>
      <c r="AFT49" s="197"/>
      <c r="AFU49" s="197"/>
      <c r="AFV49" s="197"/>
    </row>
    <row r="50" spans="1:854" ht="13.8" hidden="1" x14ac:dyDescent="0.3">
      <c r="A50" s="212" t="s">
        <v>339</v>
      </c>
      <c r="B50" s="213">
        <v>231.83122399999999</v>
      </c>
      <c r="C50" s="213">
        <v>224.46423799999999</v>
      </c>
      <c r="D50" s="213">
        <v>157.40838199999999</v>
      </c>
      <c r="F50" s="197" t="s">
        <v>340</v>
      </c>
    </row>
    <row r="51" spans="1:854" ht="13.8" hidden="1" x14ac:dyDescent="0.3">
      <c r="A51" s="212" t="s">
        <v>341</v>
      </c>
      <c r="B51" s="213">
        <v>48.411709000000002</v>
      </c>
      <c r="C51" s="213">
        <v>45.884140000000002</v>
      </c>
      <c r="D51" s="213">
        <v>42.882592000000002</v>
      </c>
    </row>
    <row r="52" spans="1:854" ht="13.8" x14ac:dyDescent="0.3">
      <c r="A52" s="208" t="s">
        <v>342</v>
      </c>
      <c r="B52" s="210">
        <v>1954.808098</v>
      </c>
      <c r="C52" s="210">
        <v>1838.6551899999999</v>
      </c>
      <c r="D52" s="210">
        <v>1680.982915</v>
      </c>
    </row>
    <row r="53" spans="1:854" ht="13.8" x14ac:dyDescent="0.3">
      <c r="A53" s="208" t="s">
        <v>343</v>
      </c>
      <c r="B53" s="210">
        <v>36129.415801000003</v>
      </c>
      <c r="C53" s="210">
        <v>35783.585284000001</v>
      </c>
      <c r="D53" s="210">
        <v>35817.81375899999</v>
      </c>
    </row>
    <row r="61" spans="1:854" x14ac:dyDescent="0.25">
      <c r="A61" s="214"/>
      <c r="B61" s="214"/>
    </row>
  </sheetData>
  <mergeCells count="3"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K43"/>
  <sheetViews>
    <sheetView tabSelected="1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C10" sqref="C10"/>
    </sheetView>
  </sheetViews>
  <sheetFormatPr defaultColWidth="8.77734375" defaultRowHeight="14.4" x14ac:dyDescent="0.3"/>
  <cols>
    <col min="1" max="1" width="45.44140625" customWidth="1"/>
    <col min="2" max="4" width="13.6640625" customWidth="1"/>
    <col min="5" max="5" width="15.109375" customWidth="1"/>
    <col min="6" max="7" width="13.6640625" customWidth="1"/>
  </cols>
  <sheetData>
    <row r="1" spans="1:11" s="51" customFormat="1" ht="36" x14ac:dyDescent="0.3">
      <c r="A1" s="153" t="s">
        <v>270</v>
      </c>
      <c r="B1" s="154" t="s">
        <v>0</v>
      </c>
      <c r="C1" s="154" t="s">
        <v>1</v>
      </c>
      <c r="D1" s="154" t="s">
        <v>265</v>
      </c>
      <c r="E1" s="155" t="s">
        <v>2</v>
      </c>
      <c r="F1" s="155" t="s">
        <v>184</v>
      </c>
      <c r="G1" s="155" t="s">
        <v>183</v>
      </c>
      <c r="I1"/>
      <c r="J1"/>
      <c r="K1"/>
    </row>
    <row r="2" spans="1:11" ht="18" x14ac:dyDescent="0.35">
      <c r="A2" s="2" t="s">
        <v>3</v>
      </c>
    </row>
    <row r="3" spans="1:11" x14ac:dyDescent="0.3">
      <c r="A3" t="s">
        <v>4</v>
      </c>
      <c r="B3" s="156">
        <v>969797</v>
      </c>
      <c r="C3" s="157">
        <v>6088018</v>
      </c>
      <c r="D3" s="156">
        <v>810608</v>
      </c>
      <c r="E3" s="156">
        <v>166675</v>
      </c>
      <c r="F3" s="156">
        <v>0</v>
      </c>
      <c r="G3" s="156">
        <v>8035098</v>
      </c>
    </row>
    <row r="4" spans="1:11" x14ac:dyDescent="0.3">
      <c r="A4" t="s">
        <v>5</v>
      </c>
      <c r="B4" s="156">
        <v>292016</v>
      </c>
      <c r="C4" s="156">
        <v>52468</v>
      </c>
      <c r="D4" s="156">
        <v>53985</v>
      </c>
      <c r="E4" s="156">
        <v>89947</v>
      </c>
      <c r="F4" s="156">
        <v>11246</v>
      </c>
      <c r="G4" s="156">
        <v>499662</v>
      </c>
    </row>
    <row r="5" spans="1:11" x14ac:dyDescent="0.3">
      <c r="A5" s="1" t="s">
        <v>6</v>
      </c>
      <c r="B5" s="158">
        <v>1261813</v>
      </c>
      <c r="C5" s="158">
        <v>6140486</v>
      </c>
      <c r="D5" s="158">
        <v>864593</v>
      </c>
      <c r="E5" s="158">
        <v>256622</v>
      </c>
      <c r="F5" s="158">
        <v>11246</v>
      </c>
      <c r="G5" s="158">
        <v>8534760</v>
      </c>
    </row>
    <row r="6" spans="1:11" ht="8.25" customHeight="1" x14ac:dyDescent="0.3">
      <c r="B6" s="156"/>
      <c r="C6" s="156"/>
      <c r="D6" s="156"/>
      <c r="E6" s="156"/>
      <c r="F6" s="156"/>
      <c r="G6" s="156"/>
    </row>
    <row r="7" spans="1:11" x14ac:dyDescent="0.3">
      <c r="A7" t="s">
        <v>266</v>
      </c>
      <c r="B7" s="156">
        <v>0</v>
      </c>
      <c r="C7" s="156">
        <v>0</v>
      </c>
      <c r="D7" s="156">
        <v>618908</v>
      </c>
      <c r="E7" s="156">
        <v>0</v>
      </c>
      <c r="F7" s="156">
        <v>0</v>
      </c>
      <c r="G7" s="156">
        <v>618908</v>
      </c>
    </row>
    <row r="8" spans="1:11" x14ac:dyDescent="0.3">
      <c r="A8" t="s">
        <v>7</v>
      </c>
      <c r="B8" s="156">
        <v>558002</v>
      </c>
      <c r="C8" s="156">
        <v>4908047</v>
      </c>
      <c r="D8" s="156">
        <v>0</v>
      </c>
      <c r="E8" s="156">
        <v>114655</v>
      </c>
      <c r="F8" s="156">
        <v>0</v>
      </c>
      <c r="G8" s="156">
        <v>5580704</v>
      </c>
    </row>
    <row r="9" spans="1:11" x14ac:dyDescent="0.3">
      <c r="A9" t="s">
        <v>8</v>
      </c>
      <c r="B9" s="156">
        <v>603770</v>
      </c>
      <c r="C9" s="156">
        <v>787172</v>
      </c>
      <c r="D9" s="156">
        <v>209136</v>
      </c>
      <c r="E9" s="156">
        <v>118026</v>
      </c>
      <c r="F9" s="156">
        <v>5281</v>
      </c>
      <c r="G9" s="156">
        <v>1723385</v>
      </c>
    </row>
    <row r="10" spans="1:11" x14ac:dyDescent="0.3">
      <c r="A10" s="1" t="s">
        <v>9</v>
      </c>
      <c r="B10" s="158">
        <v>1161772</v>
      </c>
      <c r="C10" s="158">
        <v>5695219</v>
      </c>
      <c r="D10" s="158">
        <v>828044</v>
      </c>
      <c r="E10" s="158">
        <v>232681</v>
      </c>
      <c r="F10" s="158">
        <v>5281</v>
      </c>
      <c r="G10" s="158">
        <v>7922997</v>
      </c>
    </row>
    <row r="11" spans="1:11" x14ac:dyDescent="0.3">
      <c r="B11" s="156"/>
      <c r="C11" s="156"/>
      <c r="D11" s="156"/>
      <c r="E11" s="156"/>
      <c r="F11" s="156"/>
      <c r="G11" s="156"/>
    </row>
    <row r="12" spans="1:11" x14ac:dyDescent="0.3">
      <c r="A12" s="80" t="s">
        <v>10</v>
      </c>
      <c r="B12" s="156">
        <v>100041</v>
      </c>
      <c r="C12" s="156">
        <v>445267</v>
      </c>
      <c r="D12" s="156">
        <v>36549</v>
      </c>
      <c r="E12" s="156">
        <v>23941</v>
      </c>
      <c r="F12" s="156">
        <v>5965</v>
      </c>
      <c r="G12" s="156">
        <v>611763</v>
      </c>
    </row>
    <row r="13" spans="1:11" x14ac:dyDescent="0.3">
      <c r="A13" s="80" t="s">
        <v>11</v>
      </c>
      <c r="B13" s="156">
        <v>28011</v>
      </c>
      <c r="C13" s="156">
        <v>124675</v>
      </c>
      <c r="D13" s="156">
        <v>9137</v>
      </c>
      <c r="E13" s="156">
        <v>5253</v>
      </c>
      <c r="F13" s="156">
        <v>1611</v>
      </c>
      <c r="G13" s="156">
        <v>168687</v>
      </c>
    </row>
    <row r="14" spans="1:11" ht="15" customHeight="1" x14ac:dyDescent="0.3">
      <c r="A14" s="80" t="s">
        <v>12</v>
      </c>
      <c r="B14" s="156">
        <v>72030</v>
      </c>
      <c r="C14" s="156">
        <v>320592</v>
      </c>
      <c r="D14" s="156">
        <v>27412</v>
      </c>
      <c r="E14" s="156">
        <v>18688</v>
      </c>
      <c r="F14" s="156">
        <v>4354</v>
      </c>
      <c r="G14" s="156">
        <v>443076</v>
      </c>
    </row>
    <row r="15" spans="1:11" ht="6" customHeight="1" x14ac:dyDescent="0.3">
      <c r="A15" s="80"/>
      <c r="B15" s="156"/>
      <c r="C15" s="156"/>
      <c r="D15" s="156"/>
      <c r="E15" s="156"/>
      <c r="F15" s="156"/>
      <c r="G15" s="156"/>
    </row>
    <row r="16" spans="1:11" x14ac:dyDescent="0.3">
      <c r="B16" s="156"/>
      <c r="C16" s="156"/>
      <c r="D16" s="156"/>
      <c r="E16" s="156"/>
      <c r="F16" s="156"/>
      <c r="G16" s="156"/>
    </row>
    <row r="17" spans="1:7" ht="18" x14ac:dyDescent="0.35">
      <c r="A17" s="2" t="s">
        <v>13</v>
      </c>
      <c r="B17" s="156"/>
      <c r="C17" s="156"/>
      <c r="D17" s="156"/>
      <c r="E17" s="156"/>
      <c r="F17" s="156"/>
      <c r="G17" s="156"/>
    </row>
    <row r="18" spans="1:7" x14ac:dyDescent="0.3">
      <c r="A18" s="147" t="s">
        <v>14</v>
      </c>
      <c r="B18" s="156">
        <v>4860197</v>
      </c>
      <c r="C18" s="156">
        <v>2950945</v>
      </c>
      <c r="D18" s="156">
        <v>3552195</v>
      </c>
      <c r="E18" s="156">
        <v>1581999</v>
      </c>
      <c r="F18" s="156">
        <v>249452</v>
      </c>
      <c r="G18" s="156">
        <v>13194788</v>
      </c>
    </row>
    <row r="19" spans="1:7" x14ac:dyDescent="0.3">
      <c r="A19" s="147" t="s">
        <v>15</v>
      </c>
      <c r="B19" s="156">
        <v>2083652</v>
      </c>
      <c r="C19" s="156">
        <v>0</v>
      </c>
      <c r="D19" s="156">
        <v>0</v>
      </c>
      <c r="E19" s="156">
        <v>0</v>
      </c>
      <c r="F19" s="156">
        <v>0</v>
      </c>
      <c r="G19" s="156">
        <v>2083652</v>
      </c>
    </row>
    <row r="20" spans="1:7" x14ac:dyDescent="0.3">
      <c r="A20" s="148" t="s">
        <v>16</v>
      </c>
      <c r="B20" s="158">
        <v>6943849</v>
      </c>
      <c r="C20" s="158">
        <v>2950945</v>
      </c>
      <c r="D20" s="158">
        <v>3552195</v>
      </c>
      <c r="E20" s="158">
        <v>1581999</v>
      </c>
      <c r="F20" s="158">
        <v>249452</v>
      </c>
      <c r="G20" s="158">
        <v>15278440</v>
      </c>
    </row>
    <row r="21" spans="1:7" ht="15.75" customHeight="1" x14ac:dyDescent="0.3">
      <c r="B21" s="156"/>
      <c r="C21" s="156"/>
      <c r="D21" s="156"/>
      <c r="E21" s="156"/>
      <c r="F21" s="156"/>
      <c r="G21" s="156"/>
    </row>
    <row r="22" spans="1:7" x14ac:dyDescent="0.3">
      <c r="A22" s="147" t="s">
        <v>267</v>
      </c>
      <c r="B22" s="156">
        <v>0</v>
      </c>
      <c r="C22" s="156">
        <v>0</v>
      </c>
      <c r="D22" s="156">
        <v>2494956</v>
      </c>
      <c r="E22" s="156">
        <v>0</v>
      </c>
      <c r="F22" s="156">
        <v>0</v>
      </c>
      <c r="G22" s="156">
        <v>2494956</v>
      </c>
    </row>
    <row r="23" spans="1:7" x14ac:dyDescent="0.3">
      <c r="A23" s="147" t="s">
        <v>17</v>
      </c>
      <c r="B23" s="156">
        <v>2083652</v>
      </c>
      <c r="C23" s="156">
        <v>0</v>
      </c>
      <c r="D23" s="156">
        <v>0</v>
      </c>
      <c r="E23" s="156">
        <v>0</v>
      </c>
      <c r="F23" s="156">
        <v>0</v>
      </c>
      <c r="G23" s="156">
        <v>2083652</v>
      </c>
    </row>
    <row r="24" spans="1:7" x14ac:dyDescent="0.3">
      <c r="A24" s="58" t="s">
        <v>18</v>
      </c>
      <c r="B24" s="156">
        <v>4298301</v>
      </c>
      <c r="C24" s="156">
        <v>1016699</v>
      </c>
      <c r="D24" s="156">
        <v>0</v>
      </c>
      <c r="E24" s="156">
        <v>1397199</v>
      </c>
      <c r="F24" s="156">
        <v>0</v>
      </c>
      <c r="G24" s="156">
        <v>6712199</v>
      </c>
    </row>
    <row r="25" spans="1:7" x14ac:dyDescent="0.3">
      <c r="A25" s="58" t="s">
        <v>19</v>
      </c>
      <c r="B25" s="156">
        <v>0</v>
      </c>
      <c r="C25" s="156">
        <v>0</v>
      </c>
      <c r="D25" s="156">
        <v>0</v>
      </c>
      <c r="E25" s="156">
        <v>0</v>
      </c>
      <c r="F25" s="156">
        <v>52235</v>
      </c>
      <c r="G25" s="156">
        <v>52235</v>
      </c>
    </row>
    <row r="26" spans="1:7" x14ac:dyDescent="0.3">
      <c r="A26" s="1" t="s">
        <v>20</v>
      </c>
      <c r="B26" s="158">
        <v>6381953</v>
      </c>
      <c r="C26" s="158">
        <v>1016699</v>
      </c>
      <c r="D26" s="158">
        <v>2494956</v>
      </c>
      <c r="E26" s="158">
        <v>1397199</v>
      </c>
      <c r="F26" s="158">
        <v>52235</v>
      </c>
      <c r="G26" s="158">
        <v>11343042</v>
      </c>
    </row>
    <row r="27" spans="1:7" x14ac:dyDescent="0.3">
      <c r="A27" s="1"/>
      <c r="B27" s="156"/>
      <c r="C27" s="156"/>
      <c r="D27" s="156"/>
      <c r="E27" s="156"/>
      <c r="F27" s="156"/>
      <c r="G27" s="156"/>
    </row>
    <row r="28" spans="1:7" x14ac:dyDescent="0.3">
      <c r="A28" s="1" t="s">
        <v>21</v>
      </c>
      <c r="B28" s="158">
        <v>561896</v>
      </c>
      <c r="C28" s="158">
        <v>1934246</v>
      </c>
      <c r="D28" s="158">
        <v>1057239</v>
      </c>
      <c r="E28" s="158">
        <v>184799</v>
      </c>
      <c r="F28" s="158">
        <v>197217</v>
      </c>
      <c r="G28" s="158">
        <v>3935397</v>
      </c>
    </row>
    <row r="29" spans="1:7" x14ac:dyDescent="0.3">
      <c r="A29" s="1" t="s">
        <v>272</v>
      </c>
      <c r="B29" s="163">
        <v>4.1631986285203171</v>
      </c>
      <c r="C29" s="163">
        <v>7</v>
      </c>
      <c r="D29" s="163">
        <v>4.0000011338344121</v>
      </c>
      <c r="E29" s="159"/>
      <c r="F29" s="159"/>
      <c r="G29" s="159"/>
    </row>
    <row r="30" spans="1:7" x14ac:dyDescent="0.3">
      <c r="A30" s="148" t="s">
        <v>22</v>
      </c>
      <c r="B30" s="158">
        <v>6943849</v>
      </c>
      <c r="C30" s="158">
        <v>2950945</v>
      </c>
      <c r="D30" s="158">
        <v>3552195</v>
      </c>
      <c r="E30" s="158">
        <v>1581999</v>
      </c>
      <c r="F30" s="158">
        <v>249452</v>
      </c>
      <c r="G30" s="158">
        <v>15278440</v>
      </c>
    </row>
    <row r="31" spans="1:7" x14ac:dyDescent="0.3">
      <c r="A31" s="148"/>
      <c r="B31" s="158"/>
      <c r="C31" s="158"/>
      <c r="D31" s="158"/>
      <c r="E31" s="158"/>
      <c r="F31" s="158"/>
      <c r="G31" s="158"/>
    </row>
    <row r="32" spans="1:7" x14ac:dyDescent="0.3">
      <c r="A32" s="1" t="s">
        <v>23</v>
      </c>
      <c r="B32" s="158"/>
      <c r="C32" s="158"/>
      <c r="D32" s="158"/>
      <c r="E32" s="158"/>
      <c r="F32" s="158"/>
      <c r="G32" s="158"/>
    </row>
    <row r="33" spans="1:7" x14ac:dyDescent="0.3">
      <c r="A33" t="s">
        <v>24</v>
      </c>
      <c r="B33" s="156">
        <v>0</v>
      </c>
      <c r="C33" s="156">
        <v>0</v>
      </c>
      <c r="D33" s="156">
        <v>-57552</v>
      </c>
      <c r="E33" s="156">
        <v>0</v>
      </c>
      <c r="F33" s="156">
        <v>57552</v>
      </c>
      <c r="G33" s="156">
        <v>0</v>
      </c>
    </row>
    <row r="34" spans="1:7" x14ac:dyDescent="0.3">
      <c r="B34" s="156"/>
      <c r="C34" s="156"/>
      <c r="D34" s="156"/>
      <c r="E34" s="156"/>
      <c r="F34" s="156"/>
      <c r="G34" s="156"/>
    </row>
    <row r="35" spans="1:7" ht="18" x14ac:dyDescent="0.35">
      <c r="A35" s="2" t="s">
        <v>25</v>
      </c>
      <c r="B35" s="156"/>
      <c r="C35" s="156"/>
      <c r="D35" s="156"/>
      <c r="E35" s="156"/>
      <c r="F35" s="156"/>
      <c r="G35" s="156"/>
    </row>
    <row r="36" spans="1:7" x14ac:dyDescent="0.3">
      <c r="A36" s="147" t="s">
        <v>47</v>
      </c>
      <c r="B36" s="156">
        <v>416672</v>
      </c>
      <c r="C36" s="156">
        <v>2029980</v>
      </c>
      <c r="D36" s="156">
        <v>919089</v>
      </c>
      <c r="E36" s="156">
        <v>170109</v>
      </c>
      <c r="F36" s="156">
        <v>20705</v>
      </c>
      <c r="G36" s="156">
        <v>3556555</v>
      </c>
    </row>
    <row r="37" spans="1:7" x14ac:dyDescent="0.3">
      <c r="A37" s="147" t="s">
        <v>186</v>
      </c>
      <c r="B37" s="156">
        <v>124813</v>
      </c>
      <c r="C37" s="156">
        <v>218392</v>
      </c>
      <c r="D37" s="156">
        <v>195858</v>
      </c>
      <c r="E37" s="156">
        <v>63810</v>
      </c>
      <c r="F37" s="156">
        <v>184006</v>
      </c>
      <c r="G37" s="156">
        <v>786879</v>
      </c>
    </row>
    <row r="38" spans="1:7" x14ac:dyDescent="0.3">
      <c r="A38" s="148" t="s">
        <v>224</v>
      </c>
      <c r="B38" s="158">
        <v>541485</v>
      </c>
      <c r="C38" s="158">
        <v>2248372</v>
      </c>
      <c r="D38" s="158">
        <v>1114947</v>
      </c>
      <c r="E38" s="158">
        <v>233919</v>
      </c>
      <c r="F38" s="158">
        <v>204711</v>
      </c>
      <c r="G38" s="158">
        <v>4343434</v>
      </c>
    </row>
    <row r="39" spans="1:7" x14ac:dyDescent="0.3">
      <c r="B39" s="28"/>
      <c r="C39" s="28"/>
      <c r="D39" s="28"/>
      <c r="E39" s="28"/>
      <c r="F39" s="28"/>
      <c r="G39" s="28"/>
    </row>
    <row r="41" spans="1:7" x14ac:dyDescent="0.3">
      <c r="A41" s="58" t="s">
        <v>26</v>
      </c>
    </row>
    <row r="42" spans="1:7" x14ac:dyDescent="0.3">
      <c r="A42" t="s">
        <v>243</v>
      </c>
    </row>
    <row r="43" spans="1:7" x14ac:dyDescent="0.3">
      <c r="A43" t="s">
        <v>273</v>
      </c>
    </row>
  </sheetData>
  <pageMargins left="0.7" right="0.7" top="0.75" bottom="0.75" header="0.3" footer="0.3"/>
  <pageSetup scale="65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43BD-A4EA-DD44-A4BB-AB8E0F422CE5}">
  <sheetPr>
    <tabColor rgb="FFFFFF99"/>
  </sheetPr>
  <dimension ref="A1:F45"/>
  <sheetViews>
    <sheetView topLeftCell="A34" workbookViewId="0">
      <selection activeCell="D22" sqref="D22"/>
    </sheetView>
  </sheetViews>
  <sheetFormatPr defaultColWidth="11.44140625" defaultRowHeight="14.4" x14ac:dyDescent="0.3"/>
  <cols>
    <col min="1" max="1" width="39.44140625" customWidth="1"/>
  </cols>
  <sheetData>
    <row r="1" spans="1:6" ht="18" x14ac:dyDescent="0.35">
      <c r="A1" s="146" t="s">
        <v>268</v>
      </c>
    </row>
    <row r="2" spans="1:6" ht="18" x14ac:dyDescent="0.35">
      <c r="A2" s="2" t="s">
        <v>27</v>
      </c>
      <c r="B2" s="1">
        <v>2023</v>
      </c>
      <c r="C2" s="1">
        <v>2024</v>
      </c>
      <c r="D2" s="1">
        <v>2025</v>
      </c>
      <c r="E2" s="1">
        <v>2026</v>
      </c>
      <c r="F2" s="1">
        <v>2027</v>
      </c>
    </row>
    <row r="3" spans="1:6" ht="18" x14ac:dyDescent="0.35">
      <c r="A3" s="2" t="s">
        <v>28</v>
      </c>
      <c r="B3" s="2"/>
    </row>
    <row r="4" spans="1:6" x14ac:dyDescent="0.3">
      <c r="A4" t="s">
        <v>4</v>
      </c>
      <c r="B4" s="149">
        <v>1429513</v>
      </c>
      <c r="C4" s="149">
        <v>1550086</v>
      </c>
      <c r="D4" s="149">
        <v>1688155</v>
      </c>
      <c r="E4" s="149">
        <v>1843926</v>
      </c>
      <c r="F4" s="149">
        <v>2019803</v>
      </c>
    </row>
    <row r="5" spans="1:6" x14ac:dyDescent="0.3">
      <c r="A5" t="s">
        <v>29</v>
      </c>
      <c r="B5" s="149">
        <v>-524307</v>
      </c>
      <c r="C5" s="149">
        <v>-580289</v>
      </c>
      <c r="D5" s="149">
        <v>-645074</v>
      </c>
      <c r="E5" s="149">
        <v>-720144</v>
      </c>
      <c r="F5" s="149">
        <v>-807247</v>
      </c>
    </row>
    <row r="6" spans="1:6" x14ac:dyDescent="0.3">
      <c r="A6" t="s">
        <v>30</v>
      </c>
      <c r="B6" s="149">
        <v>270591</v>
      </c>
      <c r="C6" s="149">
        <v>292016</v>
      </c>
      <c r="D6" s="149">
        <v>323905</v>
      </c>
      <c r="E6" s="149">
        <v>355104</v>
      </c>
      <c r="F6" s="149">
        <v>394687</v>
      </c>
    </row>
    <row r="7" spans="1:6" x14ac:dyDescent="0.3">
      <c r="A7" s="1" t="s">
        <v>31</v>
      </c>
      <c r="B7" s="150">
        <v>1175797</v>
      </c>
      <c r="C7" s="150">
        <v>1261813</v>
      </c>
      <c r="D7" s="150">
        <v>1366986</v>
      </c>
      <c r="E7" s="150">
        <v>1478886</v>
      </c>
      <c r="F7" s="150">
        <v>1607243</v>
      </c>
    </row>
    <row r="8" spans="1:6" x14ac:dyDescent="0.3">
      <c r="A8" s="1"/>
      <c r="B8" s="17"/>
      <c r="C8" s="17"/>
      <c r="D8" s="17"/>
      <c r="E8" s="17"/>
      <c r="F8" s="17"/>
    </row>
    <row r="9" spans="1:6" x14ac:dyDescent="0.3">
      <c r="A9" t="s">
        <v>32</v>
      </c>
      <c r="B9" s="149">
        <v>131408</v>
      </c>
      <c r="C9" s="149">
        <v>142159</v>
      </c>
      <c r="D9" s="149">
        <v>154919</v>
      </c>
      <c r="E9" s="149">
        <v>169392</v>
      </c>
      <c r="F9" s="149">
        <v>183696</v>
      </c>
    </row>
    <row r="10" spans="1:6" x14ac:dyDescent="0.3">
      <c r="A10" t="s">
        <v>33</v>
      </c>
      <c r="B10" s="149">
        <v>700301</v>
      </c>
      <c r="C10" s="149">
        <v>772896</v>
      </c>
      <c r="D10" s="149">
        <v>851804</v>
      </c>
      <c r="E10" s="149">
        <v>946282</v>
      </c>
      <c r="F10" s="149">
        <v>1047576</v>
      </c>
    </row>
    <row r="11" spans="1:6" x14ac:dyDescent="0.3">
      <c r="A11" t="s">
        <v>34</v>
      </c>
      <c r="B11" s="149">
        <v>-320464</v>
      </c>
      <c r="C11" s="149">
        <v>-357053</v>
      </c>
      <c r="D11" s="149">
        <v>-395939</v>
      </c>
      <c r="E11" s="149">
        <v>-443709</v>
      </c>
      <c r="F11" s="149">
        <v>-494816</v>
      </c>
    </row>
    <row r="12" spans="1:6" x14ac:dyDescent="0.3">
      <c r="A12" t="s">
        <v>35</v>
      </c>
      <c r="B12" s="149">
        <v>306689</v>
      </c>
      <c r="C12" s="149">
        <v>333910</v>
      </c>
      <c r="D12" s="149">
        <v>362970</v>
      </c>
      <c r="E12" s="149">
        <v>389010</v>
      </c>
      <c r="F12" s="149">
        <v>419720</v>
      </c>
    </row>
    <row r="13" spans="1:6" x14ac:dyDescent="0.3">
      <c r="A13" t="s">
        <v>36</v>
      </c>
      <c r="B13" s="149">
        <v>168762</v>
      </c>
      <c r="C13" s="149">
        <v>183180</v>
      </c>
      <c r="D13" s="149">
        <v>198725</v>
      </c>
      <c r="E13" s="149">
        <v>216683</v>
      </c>
      <c r="F13" s="149">
        <v>237495</v>
      </c>
    </row>
    <row r="14" spans="1:6" x14ac:dyDescent="0.3">
      <c r="A14" t="s">
        <v>37</v>
      </c>
      <c r="B14" s="17">
        <v>97248</v>
      </c>
      <c r="C14" s="17">
        <v>86680</v>
      </c>
      <c r="D14" s="17">
        <v>76950</v>
      </c>
      <c r="E14" s="17">
        <v>66297</v>
      </c>
      <c r="F14" s="17">
        <v>54607</v>
      </c>
    </row>
    <row r="15" spans="1:6" x14ac:dyDescent="0.3">
      <c r="A15" s="1" t="s">
        <v>38</v>
      </c>
      <c r="B15" s="150">
        <v>1083944</v>
      </c>
      <c r="C15" s="150">
        <v>1161772</v>
      </c>
      <c r="D15" s="150">
        <v>1249429</v>
      </c>
      <c r="E15" s="150">
        <v>1343955</v>
      </c>
      <c r="F15" s="150">
        <v>1448278</v>
      </c>
    </row>
    <row r="16" spans="1:6" x14ac:dyDescent="0.3">
      <c r="A16" s="1"/>
      <c r="B16" s="17"/>
      <c r="C16" s="17"/>
      <c r="D16" s="17"/>
      <c r="E16" s="17"/>
      <c r="F16" s="17"/>
    </row>
    <row r="17" spans="1:6" x14ac:dyDescent="0.3">
      <c r="A17" t="s">
        <v>10</v>
      </c>
      <c r="B17" s="149">
        <v>91853</v>
      </c>
      <c r="C17" s="149">
        <v>100041</v>
      </c>
      <c r="D17" s="149">
        <v>117557</v>
      </c>
      <c r="E17" s="149">
        <v>134931</v>
      </c>
      <c r="F17" s="149">
        <v>158965</v>
      </c>
    </row>
    <row r="18" spans="1:6" x14ac:dyDescent="0.3">
      <c r="A18" t="s">
        <v>39</v>
      </c>
      <c r="B18" s="149">
        <v>25719</v>
      </c>
      <c r="C18" s="149">
        <v>28011</v>
      </c>
      <c r="D18" s="149">
        <v>32916</v>
      </c>
      <c r="E18" s="149">
        <v>37781</v>
      </c>
      <c r="F18" s="149">
        <v>44510</v>
      </c>
    </row>
    <row r="19" spans="1:6" x14ac:dyDescent="0.3">
      <c r="A19" s="1" t="s">
        <v>12</v>
      </c>
      <c r="B19" s="151">
        <v>66134</v>
      </c>
      <c r="C19" s="151">
        <v>72030</v>
      </c>
      <c r="D19" s="151">
        <v>84641</v>
      </c>
      <c r="E19" s="151">
        <v>97150</v>
      </c>
      <c r="F19" s="151">
        <v>114455</v>
      </c>
    </row>
    <row r="20" spans="1:6" x14ac:dyDescent="0.3">
      <c r="B20" s="17"/>
      <c r="C20" s="17"/>
      <c r="D20" s="17"/>
      <c r="E20" s="17"/>
      <c r="F20" s="17"/>
    </row>
    <row r="21" spans="1:6" ht="18" x14ac:dyDescent="0.35">
      <c r="A21" s="2" t="s">
        <v>40</v>
      </c>
      <c r="B21" s="17"/>
      <c r="C21" s="17"/>
      <c r="D21" s="17"/>
      <c r="E21" s="17"/>
      <c r="F21" s="17"/>
    </row>
    <row r="22" spans="1:6" x14ac:dyDescent="0.3">
      <c r="A22" s="147" t="s">
        <v>14</v>
      </c>
      <c r="B22" s="149">
        <v>4454256</v>
      </c>
      <c r="C22" s="149">
        <v>4860197</v>
      </c>
      <c r="D22" s="149">
        <v>5224662</v>
      </c>
      <c r="E22" s="149">
        <v>5646600</v>
      </c>
      <c r="F22" s="149">
        <v>6116882</v>
      </c>
    </row>
    <row r="23" spans="1:6" x14ac:dyDescent="0.3">
      <c r="A23" s="147" t="s">
        <v>15</v>
      </c>
      <c r="B23" s="149">
        <v>1826762</v>
      </c>
      <c r="C23" s="149">
        <v>2083652</v>
      </c>
      <c r="D23" s="149">
        <v>2352945</v>
      </c>
      <c r="E23" s="149">
        <v>2634781</v>
      </c>
      <c r="F23" s="149">
        <v>2929193</v>
      </c>
    </row>
    <row r="24" spans="1:6" x14ac:dyDescent="0.3">
      <c r="A24" s="148" t="s">
        <v>16</v>
      </c>
      <c r="B24" s="151">
        <v>6281018</v>
      </c>
      <c r="C24" s="151">
        <v>6943849</v>
      </c>
      <c r="D24" s="151">
        <v>7577607</v>
      </c>
      <c r="E24" s="151">
        <v>8281381</v>
      </c>
      <c r="F24" s="151">
        <v>9046075</v>
      </c>
    </row>
    <row r="25" spans="1:6" ht="18" x14ac:dyDescent="0.35">
      <c r="A25" s="2"/>
      <c r="B25" s="17"/>
      <c r="C25" s="17"/>
      <c r="D25" s="17"/>
      <c r="E25" s="17"/>
      <c r="F25" s="17"/>
    </row>
    <row r="26" spans="1:6" x14ac:dyDescent="0.3">
      <c r="A26" t="s">
        <v>41</v>
      </c>
      <c r="B26" s="149">
        <v>3964390</v>
      </c>
      <c r="C26" s="149">
        <v>4298301</v>
      </c>
      <c r="D26" s="149">
        <v>4661271</v>
      </c>
      <c r="E26" s="149">
        <v>5050281</v>
      </c>
      <c r="F26" s="149">
        <v>5470001</v>
      </c>
    </row>
    <row r="27" spans="1:6" x14ac:dyDescent="0.3">
      <c r="A27" t="s">
        <v>42</v>
      </c>
      <c r="B27" s="149">
        <v>1826762</v>
      </c>
      <c r="C27" s="149">
        <v>2083652</v>
      </c>
      <c r="D27" s="149">
        <v>2352945</v>
      </c>
      <c r="E27" s="149">
        <v>2634781</v>
      </c>
      <c r="F27" s="149">
        <v>2929193</v>
      </c>
    </row>
    <row r="28" spans="1:6" x14ac:dyDescent="0.3">
      <c r="A28" s="1" t="s">
        <v>20</v>
      </c>
      <c r="B28" s="151">
        <v>5791152</v>
      </c>
      <c r="C28" s="151">
        <v>6381953</v>
      </c>
      <c r="D28" s="151">
        <v>7014216</v>
      </c>
      <c r="E28" s="151">
        <v>7685062</v>
      </c>
      <c r="F28" s="151">
        <v>8399194</v>
      </c>
    </row>
    <row r="29" spans="1:6" x14ac:dyDescent="0.3">
      <c r="A29" s="1"/>
      <c r="B29" s="17"/>
      <c r="C29" s="17"/>
      <c r="D29" s="17"/>
      <c r="E29" s="17"/>
      <c r="F29" s="17"/>
    </row>
    <row r="30" spans="1:6" x14ac:dyDescent="0.3">
      <c r="A30" s="1" t="s">
        <v>21</v>
      </c>
      <c r="B30" s="151">
        <v>489866</v>
      </c>
      <c r="C30" s="151">
        <v>561896</v>
      </c>
      <c r="D30" s="151">
        <v>563391</v>
      </c>
      <c r="E30" s="151">
        <v>596319</v>
      </c>
      <c r="F30" s="151">
        <v>646881</v>
      </c>
    </row>
    <row r="31" spans="1:6" x14ac:dyDescent="0.3">
      <c r="A31" s="1" t="s">
        <v>244</v>
      </c>
      <c r="B31" s="162">
        <v>4.6409293059439092</v>
      </c>
      <c r="C31" s="162">
        <v>4.1631986285203171</v>
      </c>
      <c r="D31" s="162">
        <v>4.045691691367173</v>
      </c>
      <c r="E31" s="162">
        <v>3.9999989267438267</v>
      </c>
      <c r="F31" s="162">
        <v>3.9999980155501493</v>
      </c>
    </row>
    <row r="32" spans="1:6" x14ac:dyDescent="0.3">
      <c r="A32" s="1" t="s">
        <v>22</v>
      </c>
      <c r="B32" s="151">
        <v>6281018</v>
      </c>
      <c r="C32" s="151">
        <v>6943849</v>
      </c>
      <c r="D32" s="151">
        <v>7577607</v>
      </c>
      <c r="E32" s="151">
        <v>8281381</v>
      </c>
      <c r="F32" s="151">
        <v>9046075</v>
      </c>
    </row>
    <row r="33" spans="1:6" x14ac:dyDescent="0.3">
      <c r="A33" s="1"/>
      <c r="B33" s="151"/>
      <c r="C33" s="151"/>
      <c r="D33" s="151"/>
      <c r="E33" s="151"/>
      <c r="F33" s="151"/>
    </row>
    <row r="34" spans="1:6" x14ac:dyDescent="0.3">
      <c r="A34" s="1" t="s">
        <v>23</v>
      </c>
      <c r="B34" s="151"/>
      <c r="C34" s="151"/>
      <c r="D34" s="151"/>
      <c r="E34" s="151"/>
      <c r="F34" s="151"/>
    </row>
    <row r="35" spans="1:6" x14ac:dyDescent="0.3">
      <c r="A35" t="s">
        <v>43</v>
      </c>
      <c r="B35" s="152">
        <v>0</v>
      </c>
      <c r="C35" s="152">
        <v>0</v>
      </c>
      <c r="D35" s="152">
        <v>-83146</v>
      </c>
      <c r="E35" s="152">
        <v>-64222</v>
      </c>
      <c r="F35" s="152">
        <v>-63894</v>
      </c>
    </row>
    <row r="36" spans="1:6" x14ac:dyDescent="0.3">
      <c r="B36" s="17"/>
      <c r="C36" s="17"/>
      <c r="D36" s="17"/>
      <c r="E36" s="17"/>
      <c r="F36" s="17"/>
    </row>
    <row r="37" spans="1:6" ht="18" x14ac:dyDescent="0.35">
      <c r="A37" s="2" t="s">
        <v>44</v>
      </c>
      <c r="B37" s="2"/>
      <c r="C37" s="2"/>
      <c r="D37" s="2"/>
      <c r="E37" s="2"/>
      <c r="F37" s="2"/>
    </row>
    <row r="38" spans="1:6" x14ac:dyDescent="0.3">
      <c r="A38" s="148" t="s">
        <v>45</v>
      </c>
      <c r="B38" s="151">
        <v>6406638</v>
      </c>
      <c r="C38" s="151">
        <v>7256322</v>
      </c>
      <c r="D38" s="151">
        <v>7918599</v>
      </c>
      <c r="E38" s="151">
        <v>8654043</v>
      </c>
      <c r="F38" s="151">
        <v>9453148</v>
      </c>
    </row>
    <row r="39" spans="1:6" x14ac:dyDescent="0.3">
      <c r="A39" s="148"/>
      <c r="B39" s="149"/>
      <c r="C39" s="149"/>
      <c r="D39" s="149"/>
      <c r="E39" s="149"/>
      <c r="F39" s="149"/>
    </row>
    <row r="40" spans="1:6" x14ac:dyDescent="0.3">
      <c r="A40" s="147" t="s">
        <v>46</v>
      </c>
      <c r="B40" s="149">
        <v>6105682</v>
      </c>
      <c r="C40" s="149">
        <v>6714837</v>
      </c>
      <c r="D40" s="149">
        <v>7361001</v>
      </c>
      <c r="E40" s="149">
        <v>8037837</v>
      </c>
      <c r="F40" s="149">
        <v>8754776</v>
      </c>
    </row>
    <row r="41" spans="1:6" x14ac:dyDescent="0.3">
      <c r="A41" s="147" t="s">
        <v>47</v>
      </c>
      <c r="B41" s="149">
        <v>382728</v>
      </c>
      <c r="C41" s="149">
        <v>416672</v>
      </c>
      <c r="D41" s="149">
        <v>448524</v>
      </c>
      <c r="E41" s="149">
        <v>484344</v>
      </c>
      <c r="F41" s="149">
        <v>524010</v>
      </c>
    </row>
    <row r="42" spans="1:6" x14ac:dyDescent="0.3">
      <c r="A42" s="147" t="s">
        <v>186</v>
      </c>
      <c r="B42" s="149">
        <v>-81772</v>
      </c>
      <c r="C42" s="149">
        <v>124813</v>
      </c>
      <c r="D42" s="149">
        <v>109074</v>
      </c>
      <c r="E42" s="149">
        <v>131862</v>
      </c>
      <c r="F42" s="149">
        <v>174362</v>
      </c>
    </row>
    <row r="43" spans="1:6" x14ac:dyDescent="0.3">
      <c r="A43" s="148" t="s">
        <v>22</v>
      </c>
      <c r="B43" s="151">
        <v>6406638</v>
      </c>
      <c r="C43" s="151">
        <v>7256322</v>
      </c>
      <c r="D43" s="151">
        <v>7918599</v>
      </c>
      <c r="E43" s="151">
        <v>8654043</v>
      </c>
      <c r="F43" s="151">
        <v>9453148</v>
      </c>
    </row>
    <row r="45" spans="1:6" x14ac:dyDescent="0.3">
      <c r="A45" t="s">
        <v>269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H38"/>
  <sheetViews>
    <sheetView topLeftCell="A21" workbookViewId="0"/>
  </sheetViews>
  <sheetFormatPr defaultColWidth="8.77734375" defaultRowHeight="14.4" x14ac:dyDescent="0.3"/>
  <cols>
    <col min="1" max="1" width="30.33203125" customWidth="1"/>
    <col min="2" max="6" width="11.6640625" customWidth="1"/>
  </cols>
  <sheetData>
    <row r="1" spans="1:6" ht="15.6" x14ac:dyDescent="0.3">
      <c r="A1" s="8" t="s">
        <v>27</v>
      </c>
      <c r="B1" s="1">
        <v>2023</v>
      </c>
      <c r="C1" s="1">
        <v>2024</v>
      </c>
      <c r="D1" s="1">
        <v>2025</v>
      </c>
      <c r="E1" s="1">
        <v>2026</v>
      </c>
      <c r="F1" s="1">
        <v>2027</v>
      </c>
    </row>
    <row r="2" spans="1:6" ht="15.6" x14ac:dyDescent="0.3">
      <c r="A2" s="8" t="s">
        <v>28</v>
      </c>
      <c r="B2" s="8"/>
      <c r="C2" s="19"/>
      <c r="D2" s="19"/>
      <c r="E2" s="19"/>
      <c r="F2" s="19"/>
    </row>
    <row r="3" spans="1:6" x14ac:dyDescent="0.3">
      <c r="A3" s="3" t="s">
        <v>182</v>
      </c>
      <c r="B3" s="19">
        <v>5609546</v>
      </c>
      <c r="C3" s="19">
        <v>6088018</v>
      </c>
      <c r="D3" s="19">
        <v>6700167</v>
      </c>
      <c r="E3" s="19">
        <v>7286846</v>
      </c>
      <c r="F3" s="19">
        <v>7800484</v>
      </c>
    </row>
    <row r="4" spans="1:6" x14ac:dyDescent="0.3">
      <c r="A4" s="7"/>
      <c r="B4" s="19"/>
      <c r="C4" s="19"/>
      <c r="D4" s="19"/>
      <c r="E4" s="19"/>
      <c r="F4" s="19"/>
    </row>
    <row r="5" spans="1:6" x14ac:dyDescent="0.3">
      <c r="A5" s="7" t="s">
        <v>48</v>
      </c>
      <c r="B5" s="19">
        <v>4563399</v>
      </c>
      <c r="C5" s="19">
        <v>4908047</v>
      </c>
      <c r="D5" s="19">
        <v>5375381</v>
      </c>
      <c r="E5" s="19">
        <v>5845790</v>
      </c>
      <c r="F5" s="19">
        <v>6257843</v>
      </c>
    </row>
    <row r="6" spans="1:6" x14ac:dyDescent="0.3">
      <c r="A6" s="7" t="s">
        <v>49</v>
      </c>
      <c r="B6" s="19">
        <v>779809</v>
      </c>
      <c r="C6" s="19">
        <v>787172</v>
      </c>
      <c r="D6" s="19">
        <v>835707</v>
      </c>
      <c r="E6" s="19">
        <v>910767</v>
      </c>
      <c r="F6" s="19">
        <v>975021</v>
      </c>
    </row>
    <row r="7" spans="1:6" x14ac:dyDescent="0.3">
      <c r="A7" s="5" t="s">
        <v>50</v>
      </c>
      <c r="B7" s="20">
        <v>5343208</v>
      </c>
      <c r="C7" s="20">
        <v>5695219</v>
      </c>
      <c r="D7" s="20">
        <v>6211088</v>
      </c>
      <c r="E7" s="20">
        <v>6756557</v>
      </c>
      <c r="F7" s="20">
        <v>7232864</v>
      </c>
    </row>
    <row r="8" spans="1:6" x14ac:dyDescent="0.3">
      <c r="A8" s="5"/>
      <c r="B8" s="20"/>
      <c r="C8" s="20"/>
      <c r="D8" s="20"/>
      <c r="E8" s="20"/>
      <c r="F8" s="20"/>
    </row>
    <row r="9" spans="1:6" x14ac:dyDescent="0.3">
      <c r="A9" s="5" t="s">
        <v>5</v>
      </c>
      <c r="B9" s="20">
        <v>43510</v>
      </c>
      <c r="C9" s="20">
        <v>52468</v>
      </c>
      <c r="D9" s="20">
        <v>62708</v>
      </c>
      <c r="E9" s="20">
        <v>70668</v>
      </c>
      <c r="F9" s="20">
        <v>77504</v>
      </c>
    </row>
    <row r="10" spans="1:6" x14ac:dyDescent="0.3">
      <c r="A10" s="5"/>
      <c r="B10" s="20"/>
      <c r="C10" s="20"/>
      <c r="D10" s="20"/>
      <c r="E10" s="20"/>
      <c r="F10" s="20"/>
    </row>
    <row r="11" spans="1:6" x14ac:dyDescent="0.3">
      <c r="A11" s="5" t="s">
        <v>10</v>
      </c>
      <c r="B11" s="20">
        <v>309848</v>
      </c>
      <c r="C11" s="20">
        <v>445267</v>
      </c>
      <c r="D11" s="20">
        <v>551787</v>
      </c>
      <c r="E11" s="20">
        <v>600957</v>
      </c>
      <c r="F11" s="20">
        <v>645124</v>
      </c>
    </row>
    <row r="12" spans="1:6" x14ac:dyDescent="0.3">
      <c r="A12" s="5" t="s">
        <v>39</v>
      </c>
      <c r="B12" s="20">
        <v>86757</v>
      </c>
      <c r="C12" s="20">
        <v>124675</v>
      </c>
      <c r="D12" s="20">
        <v>154500</v>
      </c>
      <c r="E12" s="20">
        <v>168268</v>
      </c>
      <c r="F12" s="20">
        <v>180635</v>
      </c>
    </row>
    <row r="13" spans="1:6" x14ac:dyDescent="0.3">
      <c r="A13" s="5" t="s">
        <v>12</v>
      </c>
      <c r="B13" s="20">
        <v>223091</v>
      </c>
      <c r="C13" s="20">
        <v>320592</v>
      </c>
      <c r="D13" s="20">
        <v>397287</v>
      </c>
      <c r="E13" s="20">
        <v>432689</v>
      </c>
      <c r="F13" s="20">
        <v>464489</v>
      </c>
    </row>
    <row r="14" spans="1:6" x14ac:dyDescent="0.3">
      <c r="A14" s="5"/>
      <c r="B14" s="19"/>
      <c r="C14" s="19"/>
      <c r="D14" s="19"/>
      <c r="E14" s="19"/>
      <c r="F14" s="19"/>
    </row>
    <row r="15" spans="1:6" ht="15.6" x14ac:dyDescent="0.3">
      <c r="A15" s="8" t="s">
        <v>40</v>
      </c>
      <c r="B15" s="19"/>
      <c r="C15" s="19"/>
      <c r="D15" s="19"/>
      <c r="E15" s="19"/>
      <c r="F15" s="19"/>
    </row>
    <row r="16" spans="1:6" x14ac:dyDescent="0.3">
      <c r="A16" s="4" t="s">
        <v>16</v>
      </c>
      <c r="B16" s="20">
        <v>2542033</v>
      </c>
      <c r="C16" s="20">
        <v>2950945</v>
      </c>
      <c r="D16" s="20">
        <v>3325558</v>
      </c>
      <c r="E16" s="20">
        <v>3647225</v>
      </c>
      <c r="F16" s="20">
        <v>3942206</v>
      </c>
    </row>
    <row r="17" spans="1:6" x14ac:dyDescent="0.3">
      <c r="A17" s="3"/>
      <c r="B17" s="19"/>
      <c r="C17" s="19"/>
      <c r="D17" s="19"/>
      <c r="E17" s="19"/>
      <c r="F17" s="19"/>
    </row>
    <row r="18" spans="1:6" ht="28.8" x14ac:dyDescent="0.3">
      <c r="A18" s="21" t="s">
        <v>51</v>
      </c>
      <c r="B18" s="19">
        <v>603026</v>
      </c>
      <c r="C18" s="19">
        <v>669682</v>
      </c>
      <c r="D18" s="19">
        <v>737018</v>
      </c>
      <c r="E18" s="19">
        <v>801553</v>
      </c>
      <c r="F18" s="19">
        <v>858053</v>
      </c>
    </row>
    <row r="19" spans="1:6" x14ac:dyDescent="0.3">
      <c r="A19" s="7" t="s">
        <v>52</v>
      </c>
      <c r="B19" s="19">
        <v>325353</v>
      </c>
      <c r="C19" s="19">
        <v>347017</v>
      </c>
      <c r="D19" s="19">
        <v>381910</v>
      </c>
      <c r="E19" s="19">
        <v>415350</v>
      </c>
      <c r="F19" s="19">
        <v>444627</v>
      </c>
    </row>
    <row r="20" spans="1:6" x14ac:dyDescent="0.3">
      <c r="A20" s="4" t="s">
        <v>20</v>
      </c>
      <c r="B20" s="20">
        <v>928379</v>
      </c>
      <c r="C20" s="20">
        <v>1016699</v>
      </c>
      <c r="D20" s="20">
        <v>1118928</v>
      </c>
      <c r="E20" s="20">
        <v>1216903</v>
      </c>
      <c r="F20" s="20">
        <v>1302680</v>
      </c>
    </row>
    <row r="21" spans="1:6" x14ac:dyDescent="0.3">
      <c r="A21" s="4"/>
      <c r="B21" s="19"/>
      <c r="C21" s="19"/>
      <c r="D21" s="19"/>
      <c r="E21" s="19"/>
      <c r="F21" s="19"/>
    </row>
    <row r="22" spans="1:6" x14ac:dyDescent="0.3">
      <c r="A22" s="4" t="s">
        <v>21</v>
      </c>
      <c r="B22" s="20">
        <v>1613654</v>
      </c>
      <c r="C22" s="20">
        <v>1934246</v>
      </c>
      <c r="D22" s="20">
        <v>2206630</v>
      </c>
      <c r="E22" s="20">
        <v>2430322</v>
      </c>
      <c r="F22" s="20">
        <v>2639526</v>
      </c>
    </row>
    <row r="23" spans="1:6" x14ac:dyDescent="0.3">
      <c r="A23" s="4" t="s">
        <v>244</v>
      </c>
      <c r="B23" s="161">
        <v>6.8318351650290188</v>
      </c>
      <c r="C23" s="161">
        <v>7</v>
      </c>
      <c r="D23" s="161">
        <v>7.0000011680510017</v>
      </c>
      <c r="E23" s="161">
        <v>6.9999994636099583</v>
      </c>
      <c r="F23" s="161">
        <v>6.9999989991893434</v>
      </c>
    </row>
    <row r="24" spans="1:6" x14ac:dyDescent="0.3">
      <c r="A24" s="4" t="s">
        <v>22</v>
      </c>
      <c r="B24" s="20">
        <v>2542033</v>
      </c>
      <c r="C24" s="20">
        <v>2950945</v>
      </c>
      <c r="D24" s="20">
        <v>3325558</v>
      </c>
      <c r="E24" s="20">
        <v>3647225</v>
      </c>
      <c r="F24" s="20">
        <v>3942206</v>
      </c>
    </row>
    <row r="25" spans="1:6" x14ac:dyDescent="0.3">
      <c r="A25" s="3"/>
      <c r="B25" s="19"/>
      <c r="C25" s="19"/>
      <c r="D25" s="19"/>
      <c r="E25" s="19"/>
      <c r="F25" s="19"/>
    </row>
    <row r="26" spans="1:6" x14ac:dyDescent="0.3">
      <c r="A26" s="4" t="s">
        <v>23</v>
      </c>
      <c r="B26" s="19"/>
      <c r="C26" s="19"/>
      <c r="D26" s="19"/>
      <c r="E26" s="19"/>
      <c r="F26" s="19"/>
    </row>
    <row r="27" spans="1:6" x14ac:dyDescent="0.3">
      <c r="A27" s="3" t="s">
        <v>53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</row>
    <row r="28" spans="1:6" ht="28.8" x14ac:dyDescent="0.3">
      <c r="A28" s="22" t="s">
        <v>43</v>
      </c>
      <c r="B28" s="19">
        <v>0</v>
      </c>
      <c r="C28" s="19">
        <v>0</v>
      </c>
      <c r="D28" s="19">
        <v>-124902</v>
      </c>
      <c r="E28" s="19">
        <v>-208997</v>
      </c>
      <c r="F28" s="19">
        <v>-255286</v>
      </c>
    </row>
    <row r="29" spans="1:6" x14ac:dyDescent="0.3">
      <c r="A29" s="3"/>
      <c r="B29" s="19"/>
      <c r="C29" s="19"/>
      <c r="D29" s="19"/>
      <c r="E29" s="19"/>
      <c r="F29" s="19"/>
    </row>
    <row r="30" spans="1:6" ht="15.6" x14ac:dyDescent="0.3">
      <c r="A30" s="8" t="s">
        <v>44</v>
      </c>
      <c r="B30" s="8"/>
      <c r="C30" s="19"/>
      <c r="D30" s="19"/>
      <c r="E30" s="19"/>
      <c r="F30" s="19"/>
    </row>
    <row r="31" spans="1:6" x14ac:dyDescent="0.3">
      <c r="A31" s="4" t="s">
        <v>45</v>
      </c>
      <c r="B31" s="20">
        <v>3090276</v>
      </c>
      <c r="C31" s="20">
        <v>3571101</v>
      </c>
      <c r="D31" s="20">
        <v>4024253</v>
      </c>
      <c r="E31" s="20">
        <v>4417531</v>
      </c>
      <c r="F31" s="20">
        <v>4777389</v>
      </c>
    </row>
    <row r="32" spans="1:6" x14ac:dyDescent="0.3">
      <c r="A32" s="4"/>
      <c r="B32" s="19"/>
      <c r="C32" s="19"/>
      <c r="D32" s="19"/>
      <c r="E32" s="19"/>
      <c r="F32" s="19"/>
    </row>
    <row r="33" spans="1:8" x14ac:dyDescent="0.3">
      <c r="A33" s="6" t="s">
        <v>46</v>
      </c>
      <c r="B33" s="19">
        <v>1204041</v>
      </c>
      <c r="C33" s="19">
        <v>1322730</v>
      </c>
      <c r="D33" s="19">
        <v>1460379</v>
      </c>
      <c r="E33" s="19">
        <v>1592967</v>
      </c>
      <c r="F33" s="19">
        <v>1710671</v>
      </c>
      <c r="H33" s="17"/>
    </row>
    <row r="34" spans="1:8" x14ac:dyDescent="0.3">
      <c r="A34" s="6" t="s">
        <v>47</v>
      </c>
      <c r="B34" s="19">
        <v>1700188</v>
      </c>
      <c r="C34" s="19">
        <v>2029980</v>
      </c>
      <c r="D34" s="19">
        <v>2318429</v>
      </c>
      <c r="E34" s="19">
        <v>2558092</v>
      </c>
      <c r="F34" s="19">
        <v>2781484</v>
      </c>
    </row>
    <row r="35" spans="1:8" x14ac:dyDescent="0.3">
      <c r="A35" s="6" t="s">
        <v>186</v>
      </c>
      <c r="B35" s="19">
        <v>186048</v>
      </c>
      <c r="C35" s="19">
        <v>218392</v>
      </c>
      <c r="D35" s="19">
        <v>245446</v>
      </c>
      <c r="E35" s="19">
        <v>266474</v>
      </c>
      <c r="F35" s="19">
        <v>285233</v>
      </c>
    </row>
    <row r="36" spans="1:8" x14ac:dyDescent="0.3">
      <c r="A36" s="4" t="s">
        <v>22</v>
      </c>
      <c r="B36" s="20">
        <v>3090277</v>
      </c>
      <c r="C36" s="20">
        <v>3571102</v>
      </c>
      <c r="D36" s="20">
        <v>4024254</v>
      </c>
      <c r="E36" s="20">
        <v>4417533</v>
      </c>
      <c r="F36" s="20">
        <v>4777388</v>
      </c>
    </row>
    <row r="37" spans="1:8" x14ac:dyDescent="0.3">
      <c r="A37" s="3"/>
      <c r="B37" s="19"/>
      <c r="C37" s="19"/>
      <c r="D37" s="19"/>
      <c r="E37" s="19"/>
      <c r="F37" s="19"/>
    </row>
    <row r="38" spans="1:8" x14ac:dyDescent="0.3">
      <c r="A38" t="s">
        <v>269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H41"/>
  <sheetViews>
    <sheetView workbookViewId="0">
      <selection activeCell="D21" sqref="D21"/>
    </sheetView>
  </sheetViews>
  <sheetFormatPr defaultColWidth="8.77734375" defaultRowHeight="14.4" x14ac:dyDescent="0.3"/>
  <cols>
    <col min="1" max="1" width="31.6640625" customWidth="1"/>
    <col min="2" max="6" width="11.6640625" customWidth="1"/>
  </cols>
  <sheetData>
    <row r="1" spans="1:6" ht="15.6" x14ac:dyDescent="0.3">
      <c r="A1" s="8" t="s">
        <v>27</v>
      </c>
      <c r="B1" s="1">
        <v>2023</v>
      </c>
      <c r="C1" s="1">
        <v>2024</v>
      </c>
      <c r="D1" s="1">
        <v>2025</v>
      </c>
      <c r="E1" s="1">
        <v>2026</v>
      </c>
      <c r="F1" s="1">
        <v>2027</v>
      </c>
    </row>
    <row r="2" spans="1:6" ht="15.6" x14ac:dyDescent="0.3">
      <c r="A2" s="8" t="s">
        <v>28</v>
      </c>
      <c r="B2" s="8"/>
      <c r="C2" s="23"/>
      <c r="D2" s="23"/>
      <c r="E2" s="23"/>
      <c r="F2" s="23"/>
    </row>
    <row r="3" spans="1:6" x14ac:dyDescent="0.3">
      <c r="A3" s="5" t="s">
        <v>61</v>
      </c>
      <c r="B3" s="23"/>
      <c r="C3" s="23"/>
      <c r="D3" s="23"/>
      <c r="E3" s="23"/>
      <c r="F3" s="23"/>
    </row>
    <row r="4" spans="1:6" x14ac:dyDescent="0.3">
      <c r="A4" s="3" t="s">
        <v>62</v>
      </c>
      <c r="B4" s="19">
        <v>828134</v>
      </c>
      <c r="C4" s="19">
        <v>810608</v>
      </c>
      <c r="D4" s="19">
        <v>793639</v>
      </c>
      <c r="E4" s="19">
        <v>813480</v>
      </c>
      <c r="F4" s="19">
        <v>833817</v>
      </c>
    </row>
    <row r="5" spans="1:6" ht="28.8" x14ac:dyDescent="0.3">
      <c r="A5" s="54" t="s">
        <v>63</v>
      </c>
      <c r="B5" s="19">
        <v>539498</v>
      </c>
      <c r="C5" s="19">
        <v>618908</v>
      </c>
      <c r="D5" s="19">
        <v>598919</v>
      </c>
      <c r="E5" s="19">
        <v>606161</v>
      </c>
      <c r="F5" s="19">
        <v>612958</v>
      </c>
    </row>
    <row r="6" spans="1:6" x14ac:dyDescent="0.3">
      <c r="A6" s="7"/>
      <c r="B6" s="123"/>
      <c r="C6" s="123"/>
      <c r="D6" s="123"/>
      <c r="E6" s="123"/>
      <c r="F6" s="123"/>
    </row>
    <row r="7" spans="1:6" x14ac:dyDescent="0.3">
      <c r="A7" s="5" t="s">
        <v>36</v>
      </c>
      <c r="B7" s="123">
        <v>227975</v>
      </c>
      <c r="C7" s="123">
        <v>209136</v>
      </c>
      <c r="D7" s="123">
        <v>210632</v>
      </c>
      <c r="E7" s="123">
        <v>211761</v>
      </c>
      <c r="F7" s="123">
        <v>212837</v>
      </c>
    </row>
    <row r="8" spans="1:6" x14ac:dyDescent="0.3">
      <c r="A8" s="5"/>
      <c r="B8" s="123"/>
      <c r="C8" s="123"/>
      <c r="D8" s="123"/>
      <c r="E8" s="123"/>
      <c r="F8" s="123"/>
    </row>
    <row r="9" spans="1:6" x14ac:dyDescent="0.3">
      <c r="A9" s="5" t="s">
        <v>64</v>
      </c>
      <c r="B9" s="123">
        <v>60661</v>
      </c>
      <c r="C9" s="123">
        <v>-17436</v>
      </c>
      <c r="D9" s="123">
        <v>-15912</v>
      </c>
      <c r="E9" s="123">
        <v>-4442</v>
      </c>
      <c r="F9" s="123">
        <v>8022</v>
      </c>
    </row>
    <row r="10" spans="1:6" x14ac:dyDescent="0.3">
      <c r="A10" s="7"/>
      <c r="B10" s="123"/>
      <c r="C10" s="123"/>
      <c r="D10" s="123"/>
      <c r="E10" s="123"/>
      <c r="F10" s="123"/>
    </row>
    <row r="11" spans="1:6" x14ac:dyDescent="0.3">
      <c r="A11" s="5" t="s">
        <v>5</v>
      </c>
      <c r="B11" s="123">
        <v>50490</v>
      </c>
      <c r="C11" s="123">
        <v>53985</v>
      </c>
      <c r="D11" s="123">
        <v>60085</v>
      </c>
      <c r="E11" s="123">
        <v>64348</v>
      </c>
      <c r="F11" s="123">
        <v>64825</v>
      </c>
    </row>
    <row r="12" spans="1:6" x14ac:dyDescent="0.3">
      <c r="A12" s="5"/>
      <c r="B12" s="20"/>
      <c r="C12" s="20"/>
      <c r="D12" s="20"/>
      <c r="E12" s="20"/>
      <c r="F12" s="20"/>
    </row>
    <row r="13" spans="1:6" x14ac:dyDescent="0.3">
      <c r="A13" s="5" t="s">
        <v>10</v>
      </c>
      <c r="B13" s="123">
        <v>111151</v>
      </c>
      <c r="C13" s="123">
        <v>36549</v>
      </c>
      <c r="D13" s="123">
        <v>44173</v>
      </c>
      <c r="E13" s="123">
        <v>59906</v>
      </c>
      <c r="F13" s="123">
        <v>72847</v>
      </c>
    </row>
    <row r="14" spans="1:6" x14ac:dyDescent="0.3">
      <c r="A14" s="5" t="s">
        <v>39</v>
      </c>
      <c r="B14" s="123">
        <v>27788</v>
      </c>
      <c r="C14" s="123">
        <v>9137</v>
      </c>
      <c r="D14" s="123">
        <v>11043</v>
      </c>
      <c r="E14" s="123">
        <v>14977</v>
      </c>
      <c r="F14" s="123">
        <v>18212</v>
      </c>
    </row>
    <row r="15" spans="1:6" x14ac:dyDescent="0.3">
      <c r="A15" s="5" t="s">
        <v>12</v>
      </c>
      <c r="B15" s="123">
        <v>83363</v>
      </c>
      <c r="C15" s="123">
        <v>27412</v>
      </c>
      <c r="D15" s="123">
        <v>33130</v>
      </c>
      <c r="E15" s="123">
        <v>44930</v>
      </c>
      <c r="F15" s="123">
        <v>54635</v>
      </c>
    </row>
    <row r="16" spans="1:6" x14ac:dyDescent="0.3">
      <c r="A16" s="5"/>
      <c r="B16" s="123"/>
      <c r="C16" s="123"/>
      <c r="D16" s="123"/>
      <c r="E16" s="123"/>
      <c r="F16" s="123"/>
    </row>
    <row r="17" spans="1:6" ht="15.6" x14ac:dyDescent="0.3">
      <c r="A17" s="8" t="s">
        <v>40</v>
      </c>
      <c r="B17" s="123"/>
      <c r="C17" s="123"/>
      <c r="D17" s="123"/>
      <c r="E17" s="123"/>
      <c r="F17" s="123"/>
    </row>
    <row r="18" spans="1:6" x14ac:dyDescent="0.3">
      <c r="A18" s="4" t="s">
        <v>16</v>
      </c>
      <c r="B18" s="123">
        <v>3493796</v>
      </c>
      <c r="C18" s="123">
        <v>3552195</v>
      </c>
      <c r="D18" s="123">
        <v>3800271</v>
      </c>
      <c r="E18" s="123">
        <v>3828589</v>
      </c>
      <c r="F18" s="123">
        <v>3896129</v>
      </c>
    </row>
    <row r="19" spans="1:6" x14ac:dyDescent="0.3">
      <c r="A19" s="3"/>
      <c r="B19" s="19"/>
      <c r="C19" s="19"/>
      <c r="D19" s="19"/>
      <c r="E19" s="19"/>
      <c r="F19" s="19"/>
    </row>
    <row r="20" spans="1:6" x14ac:dyDescent="0.3">
      <c r="A20" s="6" t="s">
        <v>65</v>
      </c>
      <c r="B20" s="19">
        <v>1749914</v>
      </c>
      <c r="C20" s="19">
        <v>1882776</v>
      </c>
      <c r="D20" s="19">
        <v>2128487</v>
      </c>
      <c r="E20" s="19">
        <v>2149364</v>
      </c>
      <c r="F20" s="19">
        <v>2169090</v>
      </c>
    </row>
    <row r="21" spans="1:6" x14ac:dyDescent="0.3">
      <c r="A21" s="7" t="s">
        <v>66</v>
      </c>
      <c r="B21" s="19">
        <v>418688</v>
      </c>
      <c r="C21" s="19">
        <v>391920</v>
      </c>
      <c r="D21" s="19">
        <v>401719</v>
      </c>
      <c r="E21" s="19">
        <v>411761</v>
      </c>
      <c r="F21" s="19">
        <v>422056</v>
      </c>
    </row>
    <row r="22" spans="1:6" x14ac:dyDescent="0.3">
      <c r="A22" s="7" t="s">
        <v>52</v>
      </c>
      <c r="B22" s="19">
        <v>237815</v>
      </c>
      <c r="C22" s="19">
        <v>220260</v>
      </c>
      <c r="D22" s="19">
        <v>228979</v>
      </c>
      <c r="E22" s="19">
        <v>234704</v>
      </c>
      <c r="F22" s="19">
        <v>240571</v>
      </c>
    </row>
    <row r="23" spans="1:6" x14ac:dyDescent="0.3">
      <c r="A23" s="4" t="s">
        <v>20</v>
      </c>
      <c r="B23" s="20">
        <v>2406417</v>
      </c>
      <c r="C23" s="20">
        <v>2494956</v>
      </c>
      <c r="D23" s="20">
        <v>2759185</v>
      </c>
      <c r="E23" s="20">
        <v>2795829</v>
      </c>
      <c r="F23" s="20">
        <v>2831717</v>
      </c>
    </row>
    <row r="24" spans="1:6" x14ac:dyDescent="0.3">
      <c r="A24" s="4"/>
      <c r="B24" s="19"/>
      <c r="C24" s="19"/>
      <c r="D24" s="19"/>
      <c r="E24" s="19"/>
      <c r="F24" s="19"/>
    </row>
    <row r="25" spans="1:6" x14ac:dyDescent="0.3">
      <c r="A25" s="4" t="s">
        <v>21</v>
      </c>
      <c r="B25" s="20">
        <v>1087379</v>
      </c>
      <c r="C25" s="20">
        <v>1057239</v>
      </c>
      <c r="D25" s="20">
        <v>1041086</v>
      </c>
      <c r="E25" s="20">
        <v>1032760</v>
      </c>
      <c r="F25" s="20">
        <v>1064412</v>
      </c>
    </row>
    <row r="26" spans="1:6" x14ac:dyDescent="0.3">
      <c r="A26" s="4" t="s">
        <v>244</v>
      </c>
      <c r="B26" s="55">
        <v>4.0000016646321157</v>
      </c>
      <c r="C26" s="55">
        <v>4.0000011338344121</v>
      </c>
      <c r="D26" s="55">
        <v>4.0000005784680317</v>
      </c>
      <c r="E26" s="55">
        <v>3.9999994341042719</v>
      </c>
      <c r="F26" s="55">
        <v>4</v>
      </c>
    </row>
    <row r="27" spans="1:6" x14ac:dyDescent="0.3">
      <c r="A27" s="4" t="s">
        <v>22</v>
      </c>
      <c r="B27" s="20">
        <v>3493796</v>
      </c>
      <c r="C27" s="20">
        <v>3552195</v>
      </c>
      <c r="D27" s="20">
        <v>3800271</v>
      </c>
      <c r="E27" s="20">
        <v>3828589</v>
      </c>
      <c r="F27" s="20">
        <v>3896129</v>
      </c>
    </row>
    <row r="28" spans="1:6" x14ac:dyDescent="0.3">
      <c r="A28" s="3"/>
      <c r="B28" s="19"/>
      <c r="C28" s="19"/>
      <c r="D28" s="19"/>
      <c r="E28" s="19"/>
      <c r="F28" s="19"/>
    </row>
    <row r="29" spans="1:6" x14ac:dyDescent="0.3">
      <c r="A29" s="4" t="s">
        <v>23</v>
      </c>
      <c r="B29" s="19"/>
      <c r="C29" s="19"/>
      <c r="D29" s="19"/>
      <c r="E29" s="19"/>
      <c r="F29" s="19"/>
    </row>
    <row r="30" spans="1:6" x14ac:dyDescent="0.3">
      <c r="A30" s="3" t="s">
        <v>53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ht="28.8" x14ac:dyDescent="0.3">
      <c r="A31" s="22" t="s">
        <v>43</v>
      </c>
      <c r="B31" s="19">
        <v>-35657</v>
      </c>
      <c r="C31" s="19">
        <v>-57552</v>
      </c>
      <c r="D31" s="19">
        <v>-49282</v>
      </c>
      <c r="E31" s="19">
        <v>-53256</v>
      </c>
      <c r="F31" s="19">
        <v>-22983</v>
      </c>
    </row>
    <row r="32" spans="1:6" x14ac:dyDescent="0.3">
      <c r="A32" s="3"/>
      <c r="B32" s="19"/>
      <c r="C32" s="19"/>
      <c r="D32" s="19"/>
      <c r="E32" s="19"/>
      <c r="F32" s="19"/>
    </row>
    <row r="33" spans="1:8" ht="15.6" x14ac:dyDescent="0.3">
      <c r="A33" s="8" t="s">
        <v>44</v>
      </c>
      <c r="B33" s="8"/>
      <c r="C33" s="8"/>
      <c r="D33" s="8"/>
      <c r="E33" s="8"/>
      <c r="F33" s="8"/>
    </row>
    <row r="34" spans="1:8" x14ac:dyDescent="0.3">
      <c r="A34" s="4" t="s">
        <v>45</v>
      </c>
      <c r="B34" s="20">
        <v>3437913</v>
      </c>
      <c r="C34" s="20">
        <v>3509273</v>
      </c>
      <c r="D34" s="20">
        <v>3759609</v>
      </c>
      <c r="E34" s="20">
        <v>3814751</v>
      </c>
      <c r="F34" s="20">
        <v>3892294</v>
      </c>
    </row>
    <row r="35" spans="1:8" x14ac:dyDescent="0.3">
      <c r="A35" s="4"/>
      <c r="B35" s="19"/>
      <c r="C35" s="19"/>
      <c r="D35" s="19"/>
      <c r="E35" s="19"/>
      <c r="F35" s="19"/>
    </row>
    <row r="36" spans="1:8" x14ac:dyDescent="0.3">
      <c r="A36" s="6" t="s">
        <v>46</v>
      </c>
      <c r="B36" s="19">
        <v>2300292</v>
      </c>
      <c r="C36" s="19">
        <v>2394326</v>
      </c>
      <c r="D36" s="19">
        <v>2659245</v>
      </c>
      <c r="E36" s="19">
        <v>2705684</v>
      </c>
      <c r="F36" s="19">
        <v>2751682</v>
      </c>
      <c r="H36" s="17">
        <f>F23-F36</f>
        <v>80035</v>
      </c>
    </row>
    <row r="37" spans="1:8" x14ac:dyDescent="0.3">
      <c r="A37" s="6" t="s">
        <v>47</v>
      </c>
      <c r="B37" s="19">
        <v>932733</v>
      </c>
      <c r="C37" s="19">
        <v>919089</v>
      </c>
      <c r="D37" s="19">
        <v>906790</v>
      </c>
      <c r="E37" s="19">
        <v>929122</v>
      </c>
      <c r="F37" s="19">
        <v>954900</v>
      </c>
    </row>
    <row r="38" spans="1:8" x14ac:dyDescent="0.3">
      <c r="A38" s="6" t="s">
        <v>186</v>
      </c>
      <c r="B38" s="19">
        <v>204888</v>
      </c>
      <c r="C38" s="19">
        <v>195858</v>
      </c>
      <c r="D38" s="19">
        <v>193574</v>
      </c>
      <c r="E38" s="19">
        <v>179945</v>
      </c>
      <c r="F38" s="19">
        <v>185712</v>
      </c>
    </row>
    <row r="39" spans="1:8" x14ac:dyDescent="0.3">
      <c r="A39" s="4" t="s">
        <v>22</v>
      </c>
      <c r="B39" s="20">
        <v>3437913</v>
      </c>
      <c r="C39" s="20">
        <v>3509273</v>
      </c>
      <c r="D39" s="20">
        <v>3759609</v>
      </c>
      <c r="E39" s="20">
        <v>3814751</v>
      </c>
      <c r="F39" s="20">
        <v>3892294</v>
      </c>
    </row>
    <row r="41" spans="1:8" x14ac:dyDescent="0.3">
      <c r="A41" t="s">
        <v>269</v>
      </c>
    </row>
  </sheetData>
  <pageMargins left="0.7" right="0.7" top="0.75" bottom="0.75" header="0.3" footer="0.3"/>
  <pageSetup scale="9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H291"/>
  <sheetViews>
    <sheetView topLeftCell="A257" workbookViewId="0">
      <selection activeCell="A293" sqref="A293"/>
    </sheetView>
  </sheetViews>
  <sheetFormatPr defaultColWidth="8.6640625" defaultRowHeight="14.4" x14ac:dyDescent="0.3"/>
  <cols>
    <col min="1" max="1" width="35.6640625" style="3" customWidth="1"/>
    <col min="2" max="6" width="11.6640625" style="23" customWidth="1"/>
    <col min="7" max="16384" width="8.6640625" style="3"/>
  </cols>
  <sheetData>
    <row r="1" spans="1:6" x14ac:dyDescent="0.3">
      <c r="A1" s="25" t="s">
        <v>69</v>
      </c>
      <c r="B1" s="26">
        <v>2020</v>
      </c>
      <c r="C1" s="26">
        <v>2021</v>
      </c>
      <c r="D1" s="26">
        <v>2022</v>
      </c>
      <c r="E1" s="26">
        <v>2023</v>
      </c>
      <c r="F1" s="26">
        <v>2024</v>
      </c>
    </row>
    <row r="2" spans="1:6" x14ac:dyDescent="0.3">
      <c r="A2" s="25" t="s">
        <v>28</v>
      </c>
      <c r="B2" s="25"/>
    </row>
    <row r="3" spans="1:6" x14ac:dyDescent="0.3">
      <c r="A3" s="3" t="s">
        <v>4</v>
      </c>
      <c r="B3" s="19">
        <v>956961</v>
      </c>
      <c r="C3" s="19">
        <v>1048585</v>
      </c>
      <c r="D3" s="19">
        <v>1153597</v>
      </c>
      <c r="E3" s="19">
        <v>1274062</v>
      </c>
      <c r="F3" s="19">
        <v>1412404</v>
      </c>
    </row>
    <row r="4" spans="1:6" x14ac:dyDescent="0.3">
      <c r="A4" s="3" t="s">
        <v>29</v>
      </c>
      <c r="B4" s="19">
        <v>-516395</v>
      </c>
      <c r="C4" s="19">
        <v>-566968</v>
      </c>
      <c r="D4" s="19">
        <v>-624848</v>
      </c>
      <c r="E4" s="19">
        <v>-691301</v>
      </c>
      <c r="F4" s="19">
        <v>-767773</v>
      </c>
    </row>
    <row r="5" spans="1:6" x14ac:dyDescent="0.3">
      <c r="A5" s="3" t="s">
        <v>30</v>
      </c>
      <c r="B5" s="19">
        <v>94778</v>
      </c>
      <c r="C5" s="19">
        <v>98640</v>
      </c>
      <c r="D5" s="19">
        <v>104570</v>
      </c>
      <c r="E5" s="19">
        <v>112659</v>
      </c>
      <c r="F5" s="19">
        <v>122970</v>
      </c>
    </row>
    <row r="6" spans="1:6" x14ac:dyDescent="0.3">
      <c r="A6" s="4" t="s">
        <v>31</v>
      </c>
      <c r="B6" s="18">
        <v>535344</v>
      </c>
      <c r="C6" s="18">
        <v>580257</v>
      </c>
      <c r="D6" s="18">
        <v>633319</v>
      </c>
      <c r="E6" s="18">
        <v>695420</v>
      </c>
      <c r="F6" s="18">
        <v>767601</v>
      </c>
    </row>
    <row r="7" spans="1:6" x14ac:dyDescent="0.3">
      <c r="A7" s="4"/>
    </row>
    <row r="8" spans="1:6" x14ac:dyDescent="0.3">
      <c r="A8" s="3" t="s">
        <v>32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</row>
    <row r="9" spans="1:6" x14ac:dyDescent="0.3">
      <c r="A9" s="3" t="s">
        <v>33</v>
      </c>
      <c r="B9" s="19">
        <v>617012</v>
      </c>
      <c r="C9" s="19">
        <v>653903</v>
      </c>
      <c r="D9" s="19">
        <v>688950</v>
      </c>
      <c r="E9" s="19">
        <v>763450</v>
      </c>
      <c r="F9" s="19">
        <v>851974</v>
      </c>
    </row>
    <row r="10" spans="1:6" x14ac:dyDescent="0.3">
      <c r="A10" s="3" t="s">
        <v>34</v>
      </c>
      <c r="B10" s="19">
        <v>-333596</v>
      </c>
      <c r="C10" s="19">
        <v>-355578</v>
      </c>
      <c r="D10" s="19">
        <v>-377135</v>
      </c>
      <c r="E10" s="19">
        <v>-421948</v>
      </c>
      <c r="F10" s="19">
        <v>-473625</v>
      </c>
    </row>
    <row r="11" spans="1:6" x14ac:dyDescent="0.3">
      <c r="A11" s="3" t="s">
        <v>35</v>
      </c>
      <c r="B11" s="19">
        <v>121273</v>
      </c>
      <c r="C11" s="19">
        <v>142320</v>
      </c>
      <c r="D11" s="19">
        <v>163351</v>
      </c>
      <c r="E11" s="19">
        <v>185574</v>
      </c>
      <c r="F11" s="19">
        <v>208928</v>
      </c>
    </row>
    <row r="12" spans="1:6" x14ac:dyDescent="0.3">
      <c r="A12" s="3" t="s">
        <v>36</v>
      </c>
      <c r="B12" s="19">
        <v>121086</v>
      </c>
      <c r="C12" s="19">
        <v>132136</v>
      </c>
      <c r="D12" s="19">
        <v>143858</v>
      </c>
      <c r="E12" s="19">
        <v>157505</v>
      </c>
      <c r="F12" s="19">
        <v>173385</v>
      </c>
    </row>
    <row r="13" spans="1:6" x14ac:dyDescent="0.3">
      <c r="A13" s="3" t="s">
        <v>37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3">
      <c r="A14" s="4" t="s">
        <v>38</v>
      </c>
      <c r="B14" s="18">
        <v>525775</v>
      </c>
      <c r="C14" s="18">
        <v>572781</v>
      </c>
      <c r="D14" s="18">
        <v>619024</v>
      </c>
      <c r="E14" s="18">
        <v>684581</v>
      </c>
      <c r="F14" s="18">
        <v>760662</v>
      </c>
    </row>
    <row r="15" spans="1:6" x14ac:dyDescent="0.3">
      <c r="A15" s="4"/>
    </row>
    <row r="16" spans="1:6" x14ac:dyDescent="0.3">
      <c r="A16" s="3" t="s">
        <v>10</v>
      </c>
      <c r="B16" s="19">
        <v>9569</v>
      </c>
      <c r="C16" s="19">
        <v>7476</v>
      </c>
      <c r="D16" s="19">
        <v>14295</v>
      </c>
      <c r="E16" s="19">
        <v>10839</v>
      </c>
      <c r="F16" s="19">
        <v>6939</v>
      </c>
    </row>
    <row r="17" spans="1:6" x14ac:dyDescent="0.3">
      <c r="A17" s="3" t="s">
        <v>39</v>
      </c>
      <c r="B17" s="19">
        <v>2679</v>
      </c>
      <c r="C17" s="19">
        <v>2093</v>
      </c>
      <c r="D17" s="19">
        <v>4003</v>
      </c>
      <c r="E17" s="19">
        <v>3035</v>
      </c>
      <c r="F17" s="19">
        <v>1943</v>
      </c>
    </row>
    <row r="18" spans="1:6" x14ac:dyDescent="0.3">
      <c r="A18" s="4" t="s">
        <v>12</v>
      </c>
      <c r="B18" s="20">
        <v>6890</v>
      </c>
      <c r="C18" s="20">
        <v>5383</v>
      </c>
      <c r="D18" s="20">
        <v>10292</v>
      </c>
      <c r="E18" s="20">
        <v>7804</v>
      </c>
      <c r="F18" s="20">
        <v>4996</v>
      </c>
    </row>
    <row r="20" spans="1:6" x14ac:dyDescent="0.3">
      <c r="A20" s="25" t="s">
        <v>40</v>
      </c>
    </row>
    <row r="21" spans="1:6" x14ac:dyDescent="0.3">
      <c r="A21" s="6" t="s">
        <v>14</v>
      </c>
      <c r="B21" s="19">
        <v>1575357</v>
      </c>
      <c r="C21" s="19">
        <v>1729893</v>
      </c>
      <c r="D21" s="19">
        <v>1906974</v>
      </c>
      <c r="E21" s="19">
        <v>2109535</v>
      </c>
      <c r="F21" s="19">
        <v>2337773</v>
      </c>
    </row>
    <row r="22" spans="1:6" x14ac:dyDescent="0.3">
      <c r="A22" s="6" t="s">
        <v>15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3">
      <c r="A23" s="4" t="s">
        <v>16</v>
      </c>
      <c r="B23" s="20">
        <v>1575357</v>
      </c>
      <c r="C23" s="20">
        <v>1729893</v>
      </c>
      <c r="D23" s="20">
        <v>1906974</v>
      </c>
      <c r="E23" s="20">
        <v>2109535</v>
      </c>
      <c r="F23" s="20">
        <v>2337773</v>
      </c>
    </row>
    <row r="24" spans="1:6" x14ac:dyDescent="0.3">
      <c r="A24" s="25"/>
    </row>
    <row r="25" spans="1:6" x14ac:dyDescent="0.3">
      <c r="A25" s="3" t="s">
        <v>41</v>
      </c>
      <c r="B25" s="19">
        <v>1441829</v>
      </c>
      <c r="C25" s="19">
        <v>1584148</v>
      </c>
      <c r="D25" s="19">
        <v>1747499</v>
      </c>
      <c r="E25" s="19">
        <v>1933074</v>
      </c>
      <c r="F25" s="19">
        <v>2142001</v>
      </c>
    </row>
    <row r="26" spans="1:6" x14ac:dyDescent="0.3">
      <c r="A26" s="3" t="s">
        <v>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3">
      <c r="A27" s="4" t="s">
        <v>20</v>
      </c>
      <c r="B27" s="20">
        <v>1441829</v>
      </c>
      <c r="C27" s="20">
        <v>1584148</v>
      </c>
      <c r="D27" s="20">
        <v>1747499</v>
      </c>
      <c r="E27" s="20">
        <v>1933074</v>
      </c>
      <c r="F27" s="20">
        <v>2142001</v>
      </c>
    </row>
    <row r="28" spans="1:6" x14ac:dyDescent="0.3">
      <c r="A28" s="4"/>
    </row>
    <row r="29" spans="1:6" x14ac:dyDescent="0.3">
      <c r="A29" s="4" t="s">
        <v>21</v>
      </c>
      <c r="B29" s="20">
        <v>133528</v>
      </c>
      <c r="C29" s="20">
        <v>145745</v>
      </c>
      <c r="D29" s="20">
        <v>159475</v>
      </c>
      <c r="E29" s="20">
        <v>176461</v>
      </c>
      <c r="F29" s="20">
        <v>195772</v>
      </c>
    </row>
    <row r="30" spans="1:6" x14ac:dyDescent="0.3">
      <c r="A30" s="4"/>
    </row>
    <row r="31" spans="1:6" x14ac:dyDescent="0.3">
      <c r="A31" s="4" t="s">
        <v>22</v>
      </c>
      <c r="B31" s="20">
        <v>1575357</v>
      </c>
      <c r="C31" s="20">
        <v>1729893</v>
      </c>
      <c r="D31" s="20">
        <v>1906974</v>
      </c>
      <c r="E31" s="20">
        <v>2109535</v>
      </c>
      <c r="F31" s="20">
        <v>2337773</v>
      </c>
    </row>
    <row r="33" spans="1:6" x14ac:dyDescent="0.3">
      <c r="A33" s="4" t="s">
        <v>23</v>
      </c>
    </row>
    <row r="34" spans="1:6" x14ac:dyDescent="0.3">
      <c r="A34" s="3" t="s">
        <v>53</v>
      </c>
      <c r="B34" s="19">
        <v>4958</v>
      </c>
      <c r="C34" s="19">
        <v>6834</v>
      </c>
      <c r="D34" s="19">
        <v>3438</v>
      </c>
      <c r="E34" s="19">
        <v>9182</v>
      </c>
      <c r="F34" s="19">
        <v>14315</v>
      </c>
    </row>
    <row r="36" spans="1:6" x14ac:dyDescent="0.3">
      <c r="A36" s="25" t="s">
        <v>44</v>
      </c>
      <c r="B36" s="25"/>
    </row>
    <row r="37" spans="1:6" x14ac:dyDescent="0.3">
      <c r="A37" s="4" t="s">
        <v>45</v>
      </c>
      <c r="B37" s="20">
        <v>902797</v>
      </c>
      <c r="C37" s="20">
        <v>985020</v>
      </c>
      <c r="D37" s="20">
        <v>1078768</v>
      </c>
      <c r="E37" s="20">
        <v>1186053</v>
      </c>
      <c r="F37" s="20">
        <v>1306352</v>
      </c>
    </row>
    <row r="38" spans="1:6" x14ac:dyDescent="0.3">
      <c r="A38" s="4"/>
      <c r="B38" s="19"/>
      <c r="C38" s="19"/>
      <c r="D38" s="19"/>
      <c r="E38" s="19"/>
      <c r="F38" s="19"/>
    </row>
    <row r="39" spans="1:6" x14ac:dyDescent="0.3">
      <c r="A39" s="6" t="s">
        <v>46</v>
      </c>
      <c r="B39" s="19">
        <v>779150</v>
      </c>
      <c r="C39" s="19">
        <v>849768</v>
      </c>
      <c r="D39" s="19">
        <v>930456</v>
      </c>
      <c r="E39" s="19">
        <v>1021591</v>
      </c>
      <c r="F39" s="19">
        <v>1123501</v>
      </c>
    </row>
    <row r="40" spans="1:6" x14ac:dyDescent="0.3">
      <c r="A40" s="6" t="s">
        <v>47</v>
      </c>
      <c r="B40" s="19">
        <v>123647</v>
      </c>
      <c r="C40" s="19">
        <v>135251</v>
      </c>
      <c r="D40" s="19">
        <v>148312</v>
      </c>
      <c r="E40" s="19">
        <v>164462</v>
      </c>
      <c r="F40" s="19">
        <v>182851</v>
      </c>
    </row>
    <row r="41" spans="1:6" x14ac:dyDescent="0.3">
      <c r="A41" s="6" t="s">
        <v>186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3">
      <c r="A42" s="4" t="s">
        <v>22</v>
      </c>
      <c r="B42" s="20">
        <v>902797</v>
      </c>
      <c r="C42" s="20">
        <v>985020</v>
      </c>
      <c r="D42" s="20">
        <v>1078768</v>
      </c>
      <c r="E42" s="20">
        <v>1186053</v>
      </c>
      <c r="F42" s="20">
        <v>1306352</v>
      </c>
    </row>
    <row r="43" spans="1:6" x14ac:dyDescent="0.3">
      <c r="A43" s="4"/>
      <c r="B43" s="19"/>
      <c r="C43" s="19"/>
      <c r="D43" s="19"/>
      <c r="E43" s="19"/>
      <c r="F43" s="19"/>
    </row>
    <row r="44" spans="1:6" x14ac:dyDescent="0.3">
      <c r="A44" s="4" t="s">
        <v>70</v>
      </c>
    </row>
    <row r="45" spans="1:6" x14ac:dyDescent="0.3">
      <c r="A45" s="3" t="s">
        <v>71</v>
      </c>
      <c r="B45" s="19">
        <v>-10263</v>
      </c>
      <c r="C45" s="19">
        <v>-12443</v>
      </c>
      <c r="D45" s="19">
        <v>-13719</v>
      </c>
      <c r="E45" s="19">
        <v>-15295</v>
      </c>
      <c r="F45" s="19">
        <v>-17097</v>
      </c>
    </row>
    <row r="46" spans="1:6" x14ac:dyDescent="0.3">
      <c r="B46" s="19"/>
      <c r="C46" s="19"/>
      <c r="D46" s="19"/>
      <c r="E46" s="19"/>
      <c r="F46" s="19"/>
    </row>
    <row r="51" spans="1:6" x14ac:dyDescent="0.3">
      <c r="A51" s="25" t="s">
        <v>72</v>
      </c>
      <c r="B51" s="26">
        <v>2020</v>
      </c>
      <c r="C51" s="26">
        <v>2021</v>
      </c>
      <c r="D51" s="26">
        <v>2022</v>
      </c>
      <c r="E51" s="26">
        <v>2023</v>
      </c>
      <c r="F51" s="26">
        <v>2024</v>
      </c>
    </row>
    <row r="52" spans="1:6" x14ac:dyDescent="0.3">
      <c r="A52" s="25" t="s">
        <v>28</v>
      </c>
      <c r="B52" s="25"/>
    </row>
    <row r="53" spans="1:6" x14ac:dyDescent="0.3">
      <c r="A53" s="3" t="s">
        <v>4</v>
      </c>
      <c r="B53" s="19">
        <v>196447</v>
      </c>
      <c r="C53" s="19">
        <v>210789</v>
      </c>
      <c r="D53" s="19">
        <v>224661</v>
      </c>
      <c r="E53" s="19">
        <v>238006</v>
      </c>
      <c r="F53" s="19">
        <v>250218</v>
      </c>
    </row>
    <row r="54" spans="1:6" x14ac:dyDescent="0.3">
      <c r="A54" s="3" t="s">
        <v>29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3">
      <c r="A55" s="3" t="s">
        <v>30</v>
      </c>
      <c r="B55" s="19">
        <v>98434</v>
      </c>
      <c r="C55" s="19">
        <v>100642</v>
      </c>
      <c r="D55" s="19">
        <v>107004</v>
      </c>
      <c r="E55" s="19">
        <v>112845</v>
      </c>
      <c r="F55" s="19">
        <v>118656</v>
      </c>
    </row>
    <row r="56" spans="1:6" x14ac:dyDescent="0.3">
      <c r="A56" s="4" t="s">
        <v>31</v>
      </c>
      <c r="B56" s="18">
        <v>294881</v>
      </c>
      <c r="C56" s="18">
        <v>311431</v>
      </c>
      <c r="D56" s="18">
        <v>331665</v>
      </c>
      <c r="E56" s="18">
        <v>350851</v>
      </c>
      <c r="F56" s="18">
        <v>368874</v>
      </c>
    </row>
    <row r="57" spans="1:6" x14ac:dyDescent="0.3">
      <c r="A57" s="4"/>
    </row>
    <row r="58" spans="1:6" x14ac:dyDescent="0.3">
      <c r="A58" s="3" t="s">
        <v>32</v>
      </c>
      <c r="B58" s="19">
        <v>69685</v>
      </c>
      <c r="C58" s="19">
        <v>72760</v>
      </c>
      <c r="D58" s="19">
        <v>77637</v>
      </c>
      <c r="E58" s="19">
        <v>84017</v>
      </c>
      <c r="F58" s="19">
        <v>89961</v>
      </c>
    </row>
    <row r="59" spans="1:6" x14ac:dyDescent="0.3">
      <c r="A59" s="3" t="s">
        <v>33</v>
      </c>
      <c r="B59" s="19">
        <v>89923</v>
      </c>
      <c r="C59" s="19">
        <v>87228</v>
      </c>
      <c r="D59" s="19">
        <v>86452</v>
      </c>
      <c r="E59" s="19">
        <v>92625</v>
      </c>
      <c r="F59" s="19">
        <v>98890</v>
      </c>
    </row>
    <row r="60" spans="1:6" x14ac:dyDescent="0.3">
      <c r="A60" s="3" t="s">
        <v>34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x14ac:dyDescent="0.3">
      <c r="A61" s="3" t="s">
        <v>35</v>
      </c>
      <c r="B61" s="19">
        <v>88393</v>
      </c>
      <c r="C61" s="19">
        <v>96600</v>
      </c>
      <c r="D61" s="19">
        <v>104349</v>
      </c>
      <c r="E61" s="19">
        <v>108249</v>
      </c>
      <c r="F61" s="19">
        <v>112483</v>
      </c>
    </row>
    <row r="62" spans="1:6" x14ac:dyDescent="0.3">
      <c r="A62" s="3" t="s">
        <v>36</v>
      </c>
      <c r="B62" s="19">
        <v>23776</v>
      </c>
      <c r="C62" s="19">
        <v>24877</v>
      </c>
      <c r="D62" s="19">
        <v>25916</v>
      </c>
      <c r="E62" s="19">
        <v>26945</v>
      </c>
      <c r="F62" s="19">
        <v>27932</v>
      </c>
    </row>
    <row r="63" spans="1:6" x14ac:dyDescent="0.3">
      <c r="A63" s="3" t="s">
        <v>37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</row>
    <row r="64" spans="1:6" x14ac:dyDescent="0.3">
      <c r="A64" s="4" t="s">
        <v>38</v>
      </c>
      <c r="B64" s="18">
        <v>271777</v>
      </c>
      <c r="C64" s="18">
        <v>281465</v>
      </c>
      <c r="D64" s="18">
        <v>294354</v>
      </c>
      <c r="E64" s="18">
        <v>311836</v>
      </c>
      <c r="F64" s="18">
        <v>329266</v>
      </c>
    </row>
    <row r="65" spans="1:6" x14ac:dyDescent="0.3">
      <c r="A65" s="4"/>
    </row>
    <row r="66" spans="1:6" x14ac:dyDescent="0.3">
      <c r="A66" s="3" t="s">
        <v>10</v>
      </c>
      <c r="B66" s="19">
        <v>23104</v>
      </c>
      <c r="C66" s="19">
        <v>29966</v>
      </c>
      <c r="D66" s="19">
        <v>37311</v>
      </c>
      <c r="E66" s="19">
        <v>39015</v>
      </c>
      <c r="F66" s="19">
        <v>39608</v>
      </c>
    </row>
    <row r="67" spans="1:6" x14ac:dyDescent="0.3">
      <c r="A67" s="3" t="s">
        <v>39</v>
      </c>
      <c r="B67" s="19">
        <v>6469</v>
      </c>
      <c r="C67" s="19">
        <v>8390</v>
      </c>
      <c r="D67" s="19">
        <v>10447</v>
      </c>
      <c r="E67" s="19">
        <v>10924</v>
      </c>
      <c r="F67" s="19">
        <v>11090</v>
      </c>
    </row>
    <row r="68" spans="1:6" x14ac:dyDescent="0.3">
      <c r="A68" s="4" t="s">
        <v>12</v>
      </c>
      <c r="B68" s="20">
        <v>16635</v>
      </c>
      <c r="C68" s="20">
        <v>21576</v>
      </c>
      <c r="D68" s="20">
        <v>26864</v>
      </c>
      <c r="E68" s="20">
        <v>28091</v>
      </c>
      <c r="F68" s="20">
        <v>28518</v>
      </c>
    </row>
    <row r="70" spans="1:6" x14ac:dyDescent="0.3">
      <c r="A70" s="25" t="s">
        <v>40</v>
      </c>
    </row>
    <row r="71" spans="1:6" x14ac:dyDescent="0.3">
      <c r="A71" s="6" t="s">
        <v>14</v>
      </c>
      <c r="B71" s="19">
        <v>1906597</v>
      </c>
      <c r="C71" s="19">
        <v>2011783</v>
      </c>
      <c r="D71" s="19">
        <v>2125380</v>
      </c>
      <c r="E71" s="19">
        <v>2243211</v>
      </c>
      <c r="F71" s="19">
        <v>2365622</v>
      </c>
    </row>
    <row r="72" spans="1:6" x14ac:dyDescent="0.3">
      <c r="A72" s="6" t="s">
        <v>15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</row>
    <row r="73" spans="1:6" x14ac:dyDescent="0.3">
      <c r="A73" s="4" t="s">
        <v>16</v>
      </c>
      <c r="B73" s="20">
        <v>1906597</v>
      </c>
      <c r="C73" s="20">
        <v>2011783</v>
      </c>
      <c r="D73" s="20">
        <v>2125380</v>
      </c>
      <c r="E73" s="20">
        <v>2243211</v>
      </c>
      <c r="F73" s="20">
        <v>2365622</v>
      </c>
    </row>
    <row r="74" spans="1:6" x14ac:dyDescent="0.3">
      <c r="A74" s="25"/>
    </row>
    <row r="75" spans="1:6" x14ac:dyDescent="0.3">
      <c r="A75" s="3" t="s">
        <v>41</v>
      </c>
      <c r="B75" s="19">
        <v>1752086</v>
      </c>
      <c r="C75" s="19">
        <v>1848687</v>
      </c>
      <c r="D75" s="19">
        <v>1953035</v>
      </c>
      <c r="E75" s="19">
        <v>2061284</v>
      </c>
      <c r="F75" s="19">
        <v>2173768</v>
      </c>
    </row>
    <row r="76" spans="1:6" x14ac:dyDescent="0.3">
      <c r="A76" s="3" t="s">
        <v>42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</row>
    <row r="77" spans="1:6" x14ac:dyDescent="0.3">
      <c r="A77" s="4" t="s">
        <v>20</v>
      </c>
      <c r="B77" s="20">
        <v>1752086</v>
      </c>
      <c r="C77" s="20">
        <v>1848687</v>
      </c>
      <c r="D77" s="20">
        <v>1953035</v>
      </c>
      <c r="E77" s="20">
        <v>2061284</v>
      </c>
      <c r="F77" s="20">
        <v>2173768</v>
      </c>
    </row>
    <row r="78" spans="1:6" x14ac:dyDescent="0.3">
      <c r="A78" s="4"/>
    </row>
    <row r="79" spans="1:6" x14ac:dyDescent="0.3">
      <c r="A79" s="4" t="s">
        <v>21</v>
      </c>
      <c r="B79" s="20">
        <v>154511</v>
      </c>
      <c r="C79" s="20">
        <v>163096</v>
      </c>
      <c r="D79" s="20">
        <v>172345</v>
      </c>
      <c r="E79" s="20">
        <v>181927</v>
      </c>
      <c r="F79" s="20">
        <v>191854</v>
      </c>
    </row>
    <row r="80" spans="1:6" x14ac:dyDescent="0.3">
      <c r="A80" s="4"/>
    </row>
    <row r="81" spans="1:6" x14ac:dyDescent="0.3">
      <c r="A81" s="4" t="s">
        <v>22</v>
      </c>
      <c r="B81" s="20">
        <v>1906597</v>
      </c>
      <c r="C81" s="20">
        <v>2011783</v>
      </c>
      <c r="D81" s="20">
        <v>2125380</v>
      </c>
      <c r="E81" s="20">
        <v>2243211</v>
      </c>
      <c r="F81" s="20">
        <v>2365622</v>
      </c>
    </row>
    <row r="83" spans="1:6" x14ac:dyDescent="0.3">
      <c r="A83" s="4" t="s">
        <v>23</v>
      </c>
    </row>
    <row r="84" spans="1:6" x14ac:dyDescent="0.3">
      <c r="A84" s="3" t="s">
        <v>53</v>
      </c>
      <c r="B84" s="19">
        <v>-8745</v>
      </c>
      <c r="C84" s="19">
        <v>-12991</v>
      </c>
      <c r="D84" s="19">
        <v>-17615</v>
      </c>
      <c r="E84" s="19">
        <v>-18509</v>
      </c>
      <c r="F84" s="19">
        <v>-18591</v>
      </c>
    </row>
    <row r="86" spans="1:6" x14ac:dyDescent="0.3">
      <c r="A86" s="25" t="s">
        <v>44</v>
      </c>
      <c r="B86" s="25"/>
    </row>
    <row r="87" spans="1:6" x14ac:dyDescent="0.3">
      <c r="A87" s="4" t="s">
        <v>45</v>
      </c>
      <c r="B87" s="19">
        <v>2383059</v>
      </c>
      <c r="C87" s="19">
        <v>2518490</v>
      </c>
      <c r="D87" s="19">
        <v>2666819</v>
      </c>
      <c r="E87" s="19">
        <v>2823169</v>
      </c>
      <c r="F87" s="19">
        <v>2992654</v>
      </c>
    </row>
    <row r="88" spans="1:6" x14ac:dyDescent="0.3">
      <c r="A88" s="4" t="s">
        <v>16</v>
      </c>
      <c r="B88" s="20">
        <v>2383059</v>
      </c>
      <c r="C88" s="20">
        <v>2518490</v>
      </c>
      <c r="D88" s="20">
        <v>2666819</v>
      </c>
      <c r="E88" s="20">
        <v>2823169</v>
      </c>
      <c r="F88" s="20">
        <v>2992654</v>
      </c>
    </row>
    <row r="89" spans="1:6" x14ac:dyDescent="0.3">
      <c r="A89" s="4"/>
      <c r="B89" s="19"/>
      <c r="C89" s="19"/>
      <c r="D89" s="19"/>
      <c r="E89" s="19"/>
      <c r="F89" s="19"/>
    </row>
    <row r="90" spans="1:6" x14ac:dyDescent="0.3">
      <c r="A90" s="6" t="s">
        <v>46</v>
      </c>
      <c r="B90" s="19">
        <v>2210624</v>
      </c>
      <c r="C90" s="19">
        <v>2336149</v>
      </c>
      <c r="D90" s="19">
        <v>2473792</v>
      </c>
      <c r="E90" s="19">
        <v>2619047</v>
      </c>
      <c r="F90" s="19">
        <v>2777011</v>
      </c>
    </row>
    <row r="91" spans="1:6" x14ac:dyDescent="0.3">
      <c r="A91" s="6" t="s">
        <v>47</v>
      </c>
      <c r="B91" s="19">
        <v>172434</v>
      </c>
      <c r="C91" s="19">
        <v>182341</v>
      </c>
      <c r="D91" s="19">
        <v>193026</v>
      </c>
      <c r="E91" s="19">
        <v>204122</v>
      </c>
      <c r="F91" s="19">
        <v>215644</v>
      </c>
    </row>
    <row r="92" spans="1:6" x14ac:dyDescent="0.3">
      <c r="A92" s="6" t="s">
        <v>186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</row>
    <row r="93" spans="1:6" x14ac:dyDescent="0.3">
      <c r="A93" s="4" t="s">
        <v>22</v>
      </c>
      <c r="B93" s="20">
        <v>2383059</v>
      </c>
      <c r="C93" s="20">
        <v>2518490</v>
      </c>
      <c r="D93" s="20">
        <v>2666819</v>
      </c>
      <c r="E93" s="20">
        <v>2823169</v>
      </c>
      <c r="F93" s="20">
        <v>2992654</v>
      </c>
    </row>
    <row r="94" spans="1:6" x14ac:dyDescent="0.3">
      <c r="A94" s="4"/>
      <c r="B94" s="19"/>
      <c r="C94" s="19"/>
      <c r="D94" s="19"/>
      <c r="E94" s="19"/>
      <c r="F94" s="19"/>
    </row>
    <row r="95" spans="1:6" x14ac:dyDescent="0.3">
      <c r="A95" s="4" t="s">
        <v>70</v>
      </c>
    </row>
    <row r="96" spans="1:6" x14ac:dyDescent="0.3">
      <c r="A96" s="3" t="s">
        <v>71</v>
      </c>
      <c r="B96" s="19">
        <v>1207</v>
      </c>
      <c r="C96" s="19">
        <v>-3647</v>
      </c>
      <c r="D96" s="19">
        <v>-3571</v>
      </c>
      <c r="E96" s="19">
        <v>-3470</v>
      </c>
      <c r="F96" s="19">
        <v>-3342</v>
      </c>
    </row>
    <row r="100" spans="1:6" x14ac:dyDescent="0.3">
      <c r="A100" s="25" t="s">
        <v>73</v>
      </c>
      <c r="B100" s="26">
        <v>2020</v>
      </c>
      <c r="C100" s="26">
        <v>2021</v>
      </c>
      <c r="D100" s="26">
        <v>2022</v>
      </c>
      <c r="E100" s="26">
        <v>2023</v>
      </c>
      <c r="F100" s="26">
        <v>2024</v>
      </c>
    </row>
    <row r="101" spans="1:6" x14ac:dyDescent="0.3">
      <c r="A101" s="25" t="s">
        <v>28</v>
      </c>
      <c r="B101" s="25"/>
    </row>
    <row r="102" spans="1:6" x14ac:dyDescent="0.3">
      <c r="A102" s="3" t="s">
        <v>4</v>
      </c>
      <c r="B102" s="19">
        <v>234132</v>
      </c>
      <c r="C102" s="19">
        <v>236657</v>
      </c>
      <c r="D102" s="19">
        <v>241542</v>
      </c>
      <c r="E102" s="19">
        <v>246515</v>
      </c>
      <c r="F102" s="19">
        <v>251578</v>
      </c>
    </row>
    <row r="103" spans="1:6" x14ac:dyDescent="0.3">
      <c r="A103" s="3" t="s">
        <v>29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 x14ac:dyDescent="0.3">
      <c r="A104" s="3" t="s">
        <v>30</v>
      </c>
      <c r="B104" s="19">
        <v>26056</v>
      </c>
      <c r="C104" s="19">
        <v>28959</v>
      </c>
      <c r="D104" s="19">
        <v>31355</v>
      </c>
      <c r="E104" s="19">
        <v>34092</v>
      </c>
      <c r="F104" s="19">
        <v>36959</v>
      </c>
    </row>
    <row r="105" spans="1:6" x14ac:dyDescent="0.3">
      <c r="A105" s="4" t="s">
        <v>31</v>
      </c>
      <c r="B105" s="18">
        <v>260188</v>
      </c>
      <c r="C105" s="18">
        <v>265616</v>
      </c>
      <c r="D105" s="18">
        <v>272897</v>
      </c>
      <c r="E105" s="18">
        <v>280607</v>
      </c>
      <c r="F105" s="18">
        <v>288537</v>
      </c>
    </row>
    <row r="106" spans="1:6" x14ac:dyDescent="0.3">
      <c r="A106" s="4"/>
    </row>
    <row r="107" spans="1:6" x14ac:dyDescent="0.3">
      <c r="A107" s="3" t="s">
        <v>32</v>
      </c>
      <c r="B107" s="19">
        <v>37203</v>
      </c>
      <c r="C107" s="19">
        <v>46396</v>
      </c>
      <c r="D107" s="19">
        <v>52815</v>
      </c>
      <c r="E107" s="19">
        <v>59512</v>
      </c>
      <c r="F107" s="19">
        <v>66467</v>
      </c>
    </row>
    <row r="108" spans="1:6" x14ac:dyDescent="0.3">
      <c r="A108" s="3" t="s">
        <v>33</v>
      </c>
      <c r="B108" s="19">
        <v>20946</v>
      </c>
      <c r="C108" s="19">
        <v>25957</v>
      </c>
      <c r="D108" s="19">
        <v>30741</v>
      </c>
      <c r="E108" s="19">
        <v>36369</v>
      </c>
      <c r="F108" s="19">
        <v>42830</v>
      </c>
    </row>
    <row r="109" spans="1:6" x14ac:dyDescent="0.3">
      <c r="A109" s="3" t="s">
        <v>34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0" spans="1:6" x14ac:dyDescent="0.3">
      <c r="A110" s="3" t="s">
        <v>35</v>
      </c>
      <c r="B110" s="19">
        <v>59450</v>
      </c>
      <c r="C110" s="19">
        <v>59376</v>
      </c>
      <c r="D110" s="19">
        <v>59781</v>
      </c>
      <c r="E110" s="19">
        <v>60436</v>
      </c>
      <c r="F110" s="19">
        <v>60840</v>
      </c>
    </row>
    <row r="111" spans="1:6" x14ac:dyDescent="0.3">
      <c r="A111" s="3" t="s">
        <v>36</v>
      </c>
      <c r="B111" s="19">
        <v>12698</v>
      </c>
      <c r="C111" s="19">
        <v>12883</v>
      </c>
      <c r="D111" s="19">
        <v>13184</v>
      </c>
      <c r="E111" s="19">
        <v>13487</v>
      </c>
      <c r="F111" s="19">
        <v>13791</v>
      </c>
    </row>
    <row r="112" spans="1:6" x14ac:dyDescent="0.3">
      <c r="A112" s="3" t="s">
        <v>37</v>
      </c>
      <c r="B112" s="23">
        <v>117154</v>
      </c>
      <c r="C112" s="23">
        <v>101417</v>
      </c>
      <c r="D112" s="23">
        <v>92708</v>
      </c>
      <c r="E112" s="23">
        <v>83097</v>
      </c>
      <c r="F112" s="23">
        <v>72489</v>
      </c>
    </row>
    <row r="113" spans="1:6" x14ac:dyDescent="0.3">
      <c r="A113" s="4" t="s">
        <v>38</v>
      </c>
      <c r="B113" s="18">
        <v>247451</v>
      </c>
      <c r="C113" s="18">
        <v>246029</v>
      </c>
      <c r="D113" s="18">
        <v>249229</v>
      </c>
      <c r="E113" s="18">
        <v>252901</v>
      </c>
      <c r="F113" s="18">
        <v>256417</v>
      </c>
    </row>
    <row r="114" spans="1:6" x14ac:dyDescent="0.3">
      <c r="A114" s="4"/>
    </row>
    <row r="115" spans="1:6" x14ac:dyDescent="0.3">
      <c r="A115" s="3" t="s">
        <v>10</v>
      </c>
      <c r="B115" s="19">
        <v>12737</v>
      </c>
      <c r="C115" s="19">
        <v>19587</v>
      </c>
      <c r="D115" s="19">
        <v>23668</v>
      </c>
      <c r="E115" s="19">
        <v>27706</v>
      </c>
      <c r="F115" s="19">
        <v>32120</v>
      </c>
    </row>
    <row r="116" spans="1:6" x14ac:dyDescent="0.3">
      <c r="A116" s="3" t="s">
        <v>39</v>
      </c>
      <c r="B116" s="19">
        <v>3566</v>
      </c>
      <c r="C116" s="19">
        <v>5484</v>
      </c>
      <c r="D116" s="19">
        <v>6627</v>
      </c>
      <c r="E116" s="19">
        <v>7758</v>
      </c>
      <c r="F116" s="19">
        <v>8994</v>
      </c>
    </row>
    <row r="117" spans="1:6" x14ac:dyDescent="0.3">
      <c r="A117" s="4" t="s">
        <v>12</v>
      </c>
      <c r="B117" s="20">
        <v>9171</v>
      </c>
      <c r="C117" s="20">
        <v>14103</v>
      </c>
      <c r="D117" s="20">
        <v>17041</v>
      </c>
      <c r="E117" s="20">
        <v>19948</v>
      </c>
      <c r="F117" s="20">
        <v>23126</v>
      </c>
    </row>
    <row r="119" spans="1:6" x14ac:dyDescent="0.3">
      <c r="A119" s="25" t="s">
        <v>40</v>
      </c>
    </row>
    <row r="120" spans="1:6" x14ac:dyDescent="0.3">
      <c r="A120" s="6" t="s">
        <v>14</v>
      </c>
      <c r="B120" s="19">
        <v>613256</v>
      </c>
      <c r="C120" s="19">
        <v>665139</v>
      </c>
      <c r="D120" s="19">
        <v>727576</v>
      </c>
      <c r="E120" s="19">
        <v>793174</v>
      </c>
      <c r="F120" s="19">
        <v>859581</v>
      </c>
    </row>
    <row r="121" spans="1:6" x14ac:dyDescent="0.3">
      <c r="A121" s="6" t="s">
        <v>15</v>
      </c>
      <c r="B121" s="19">
        <v>1376883</v>
      </c>
      <c r="C121" s="19">
        <v>1776396</v>
      </c>
      <c r="D121" s="19">
        <v>2035331</v>
      </c>
      <c r="E121" s="19">
        <v>2306969</v>
      </c>
      <c r="F121" s="19">
        <v>2591399</v>
      </c>
    </row>
    <row r="122" spans="1:6" x14ac:dyDescent="0.3">
      <c r="A122" s="4" t="s">
        <v>16</v>
      </c>
      <c r="B122" s="20">
        <v>1990139</v>
      </c>
      <c r="C122" s="20">
        <v>2441535</v>
      </c>
      <c r="D122" s="20">
        <v>2762907</v>
      </c>
      <c r="E122" s="20">
        <v>3100143</v>
      </c>
      <c r="F122" s="20">
        <v>3450980</v>
      </c>
    </row>
    <row r="123" spans="1:6" x14ac:dyDescent="0.3">
      <c r="A123" s="25"/>
    </row>
    <row r="124" spans="1:6" x14ac:dyDescent="0.3">
      <c r="A124" s="3" t="s">
        <v>41</v>
      </c>
      <c r="B124" s="19">
        <v>520166</v>
      </c>
      <c r="C124" s="19">
        <v>579541</v>
      </c>
      <c r="D124" s="19">
        <v>639323</v>
      </c>
      <c r="E124" s="19">
        <v>699759</v>
      </c>
      <c r="F124" s="19">
        <v>760599</v>
      </c>
    </row>
    <row r="125" spans="1:6" x14ac:dyDescent="0.3">
      <c r="A125" s="3" t="s">
        <v>42</v>
      </c>
      <c r="B125" s="19">
        <v>1376883</v>
      </c>
      <c r="C125" s="19">
        <v>1776396</v>
      </c>
      <c r="D125" s="19">
        <v>2035331</v>
      </c>
      <c r="E125" s="19">
        <v>2306969</v>
      </c>
      <c r="F125" s="19">
        <v>2591399</v>
      </c>
    </row>
    <row r="126" spans="1:6" x14ac:dyDescent="0.3">
      <c r="A126" s="4" t="s">
        <v>20</v>
      </c>
      <c r="B126" s="20">
        <v>1897049</v>
      </c>
      <c r="C126" s="20">
        <v>2355937</v>
      </c>
      <c r="D126" s="20">
        <v>2674654</v>
      </c>
      <c r="E126" s="20">
        <v>3006728</v>
      </c>
      <c r="F126" s="20">
        <v>3351998</v>
      </c>
    </row>
    <row r="127" spans="1:6" x14ac:dyDescent="0.3">
      <c r="A127" s="4"/>
    </row>
    <row r="128" spans="1:6" x14ac:dyDescent="0.3">
      <c r="A128" s="4" t="s">
        <v>21</v>
      </c>
      <c r="B128" s="20">
        <v>93090</v>
      </c>
      <c r="C128" s="20">
        <v>85598</v>
      </c>
      <c r="D128" s="20">
        <v>88253</v>
      </c>
      <c r="E128" s="20">
        <v>93415</v>
      </c>
      <c r="F128" s="20">
        <v>98982</v>
      </c>
    </row>
    <row r="129" spans="1:6" x14ac:dyDescent="0.3">
      <c r="A129" s="4"/>
    </row>
    <row r="130" spans="1:6" x14ac:dyDescent="0.3">
      <c r="A130" s="4" t="s">
        <v>22</v>
      </c>
      <c r="B130" s="20">
        <v>1990139</v>
      </c>
      <c r="C130" s="20">
        <v>2441535</v>
      </c>
      <c r="D130" s="20">
        <v>2762907</v>
      </c>
      <c r="E130" s="20">
        <v>3100143</v>
      </c>
      <c r="F130" s="20">
        <v>3450980</v>
      </c>
    </row>
    <row r="132" spans="1:6" x14ac:dyDescent="0.3">
      <c r="A132" s="4" t="s">
        <v>23</v>
      </c>
    </row>
    <row r="133" spans="1:6" x14ac:dyDescent="0.3">
      <c r="A133" s="3" t="s">
        <v>53</v>
      </c>
      <c r="B133" s="19">
        <v>-4620</v>
      </c>
      <c r="C133" s="19">
        <v>-21595</v>
      </c>
      <c r="D133" s="19">
        <v>-14386</v>
      </c>
      <c r="E133" s="19">
        <v>-14786</v>
      </c>
      <c r="F133" s="19">
        <v>-17559</v>
      </c>
    </row>
    <row r="135" spans="1:6" x14ac:dyDescent="0.3">
      <c r="A135" s="25" t="s">
        <v>44</v>
      </c>
      <c r="B135" s="25"/>
    </row>
    <row r="136" spans="1:6" x14ac:dyDescent="0.3">
      <c r="A136" s="4" t="s">
        <v>45</v>
      </c>
      <c r="B136" s="20">
        <v>2399248</v>
      </c>
      <c r="C136" s="20">
        <v>2934839</v>
      </c>
      <c r="D136" s="20">
        <v>3320771</v>
      </c>
      <c r="E136" s="20">
        <v>3725477</v>
      </c>
      <c r="F136" s="20">
        <v>4146289</v>
      </c>
    </row>
    <row r="137" spans="1:6" x14ac:dyDescent="0.3">
      <c r="A137" s="4"/>
      <c r="B137" s="19"/>
      <c r="C137" s="19"/>
      <c r="D137" s="19"/>
      <c r="E137" s="19"/>
      <c r="F137" s="19"/>
    </row>
    <row r="138" spans="1:6" x14ac:dyDescent="0.3">
      <c r="A138" s="6" t="s">
        <v>46</v>
      </c>
      <c r="B138" s="19">
        <v>2292567</v>
      </c>
      <c r="C138" s="19">
        <v>2836573</v>
      </c>
      <c r="D138" s="19">
        <v>3219280</v>
      </c>
      <c r="E138" s="19">
        <v>3617863</v>
      </c>
      <c r="F138" s="19">
        <v>4032064</v>
      </c>
    </row>
    <row r="139" spans="1:6" x14ac:dyDescent="0.3">
      <c r="A139" s="6" t="s">
        <v>47</v>
      </c>
      <c r="B139" s="19">
        <v>106681</v>
      </c>
      <c r="C139" s="19">
        <v>98267</v>
      </c>
      <c r="D139" s="19">
        <v>101491</v>
      </c>
      <c r="E139" s="19">
        <v>107614</v>
      </c>
      <c r="F139" s="19">
        <v>114225</v>
      </c>
    </row>
    <row r="140" spans="1:6" x14ac:dyDescent="0.3">
      <c r="A140" s="6" t="s">
        <v>186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 x14ac:dyDescent="0.3">
      <c r="A141" s="4" t="s">
        <v>22</v>
      </c>
      <c r="B141" s="20">
        <v>2399248</v>
      </c>
      <c r="C141" s="20">
        <v>2934839</v>
      </c>
      <c r="D141" s="20">
        <v>3320771</v>
      </c>
      <c r="E141" s="20">
        <v>3725477</v>
      </c>
      <c r="F141" s="20">
        <v>4146289</v>
      </c>
    </row>
    <row r="142" spans="1:6" x14ac:dyDescent="0.3">
      <c r="A142" s="4"/>
      <c r="B142" s="19"/>
      <c r="C142" s="19"/>
      <c r="D142" s="19"/>
      <c r="E142" s="19"/>
      <c r="F142" s="19"/>
    </row>
    <row r="143" spans="1:6" x14ac:dyDescent="0.3">
      <c r="A143" s="4" t="s">
        <v>70</v>
      </c>
    </row>
    <row r="144" spans="1:6" x14ac:dyDescent="0.3">
      <c r="A144" s="3" t="s">
        <v>71</v>
      </c>
      <c r="B144" s="19">
        <v>-1280</v>
      </c>
      <c r="C144" s="19">
        <v>-11792</v>
      </c>
      <c r="D144" s="19">
        <v>-6089</v>
      </c>
      <c r="E144" s="19">
        <v>-6618</v>
      </c>
      <c r="F144" s="19">
        <v>-7196</v>
      </c>
    </row>
    <row r="150" spans="1:6" x14ac:dyDescent="0.3">
      <c r="A150" s="25" t="s">
        <v>74</v>
      </c>
      <c r="B150" s="26">
        <v>2020</v>
      </c>
      <c r="C150" s="26">
        <v>2021</v>
      </c>
      <c r="D150" s="26">
        <v>2022</v>
      </c>
      <c r="E150" s="26">
        <v>2023</v>
      </c>
      <c r="F150" s="26">
        <v>2024</v>
      </c>
    </row>
    <row r="151" spans="1:6" x14ac:dyDescent="0.3">
      <c r="A151" s="25" t="s">
        <v>28</v>
      </c>
      <c r="B151" s="25"/>
    </row>
    <row r="152" spans="1:6" x14ac:dyDescent="0.3">
      <c r="A152" s="3" t="s">
        <v>4</v>
      </c>
      <c r="B152" s="19">
        <v>22469</v>
      </c>
      <c r="C152" s="19">
        <v>23008</v>
      </c>
      <c r="D152" s="19">
        <v>23555</v>
      </c>
      <c r="E152" s="19">
        <v>24110</v>
      </c>
      <c r="F152" s="19">
        <v>24675</v>
      </c>
    </row>
    <row r="153" spans="1:6" x14ac:dyDescent="0.3">
      <c r="A153" s="3" t="s">
        <v>29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</row>
    <row r="154" spans="1:6" x14ac:dyDescent="0.3">
      <c r="A154" s="3" t="s">
        <v>30</v>
      </c>
      <c r="B154" s="19">
        <v>14051</v>
      </c>
      <c r="C154" s="19">
        <v>15804</v>
      </c>
      <c r="D154" s="19">
        <v>16637</v>
      </c>
      <c r="E154" s="19">
        <v>17594</v>
      </c>
      <c r="F154" s="19">
        <v>18551</v>
      </c>
    </row>
    <row r="155" spans="1:6" x14ac:dyDescent="0.3">
      <c r="A155" s="4" t="s">
        <v>31</v>
      </c>
      <c r="B155" s="18">
        <v>36520</v>
      </c>
      <c r="C155" s="18">
        <v>38812</v>
      </c>
      <c r="D155" s="18">
        <v>40192</v>
      </c>
      <c r="E155" s="18">
        <v>41704</v>
      </c>
      <c r="F155" s="18">
        <v>43226</v>
      </c>
    </row>
    <row r="156" spans="1:6" x14ac:dyDescent="0.3">
      <c r="A156" s="4"/>
    </row>
    <row r="157" spans="1:6" x14ac:dyDescent="0.3">
      <c r="A157" s="3" t="s">
        <v>32</v>
      </c>
      <c r="B157" s="19">
        <v>15080</v>
      </c>
      <c r="C157" s="19">
        <v>16291</v>
      </c>
      <c r="D157" s="19">
        <v>17508</v>
      </c>
      <c r="E157" s="19">
        <v>18729</v>
      </c>
      <c r="F157" s="19">
        <v>19950</v>
      </c>
    </row>
    <row r="158" spans="1:6" x14ac:dyDescent="0.3">
      <c r="A158" s="3" t="s">
        <v>33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</row>
    <row r="159" spans="1:6" x14ac:dyDescent="0.3">
      <c r="A159" s="3" t="s">
        <v>34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</row>
    <row r="160" spans="1:6" x14ac:dyDescent="0.3">
      <c r="A160" s="3" t="s">
        <v>35</v>
      </c>
      <c r="B160" s="19">
        <v>15314</v>
      </c>
      <c r="C160" s="19">
        <v>15223</v>
      </c>
      <c r="D160" s="19">
        <v>15132</v>
      </c>
      <c r="E160" s="19">
        <v>15043</v>
      </c>
      <c r="F160" s="19">
        <v>14957</v>
      </c>
    </row>
    <row r="161" spans="1:6" x14ac:dyDescent="0.3">
      <c r="A161" s="3" t="s">
        <v>36</v>
      </c>
      <c r="B161" s="19">
        <v>1385</v>
      </c>
      <c r="C161" s="19">
        <v>1426</v>
      </c>
      <c r="D161" s="19">
        <v>1469</v>
      </c>
      <c r="E161" s="19">
        <v>1512</v>
      </c>
      <c r="F161" s="19">
        <v>1555</v>
      </c>
    </row>
    <row r="162" spans="1:6" x14ac:dyDescent="0.3">
      <c r="A162" s="3" t="s">
        <v>37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</row>
    <row r="163" spans="1:6" x14ac:dyDescent="0.3">
      <c r="A163" s="4" t="s">
        <v>38</v>
      </c>
      <c r="B163" s="18">
        <v>31779</v>
      </c>
      <c r="C163" s="18">
        <v>32940</v>
      </c>
      <c r="D163" s="18">
        <v>34109</v>
      </c>
      <c r="E163" s="18">
        <v>35284</v>
      </c>
      <c r="F163" s="18">
        <v>36462</v>
      </c>
    </row>
    <row r="164" spans="1:6" x14ac:dyDescent="0.3">
      <c r="A164" s="4"/>
    </row>
    <row r="165" spans="1:6" x14ac:dyDescent="0.3">
      <c r="A165" s="3" t="s">
        <v>10</v>
      </c>
      <c r="B165" s="19">
        <v>4741</v>
      </c>
      <c r="C165" s="19">
        <v>5872</v>
      </c>
      <c r="D165" s="19">
        <v>6083</v>
      </c>
      <c r="E165" s="19">
        <v>6420</v>
      </c>
      <c r="F165" s="19">
        <v>6764</v>
      </c>
    </row>
    <row r="166" spans="1:6" x14ac:dyDescent="0.3">
      <c r="A166" s="3" t="s">
        <v>39</v>
      </c>
      <c r="B166" s="19">
        <v>1327</v>
      </c>
      <c r="C166" s="19">
        <v>1644</v>
      </c>
      <c r="D166" s="19">
        <v>1703</v>
      </c>
      <c r="E166" s="19">
        <v>1798</v>
      </c>
      <c r="F166" s="19">
        <v>1894</v>
      </c>
    </row>
    <row r="167" spans="1:6" x14ac:dyDescent="0.3">
      <c r="A167" s="4" t="s">
        <v>12</v>
      </c>
      <c r="B167" s="20">
        <v>3414</v>
      </c>
      <c r="C167" s="20">
        <v>4228</v>
      </c>
      <c r="D167" s="20">
        <v>4380</v>
      </c>
      <c r="E167" s="20">
        <v>4622</v>
      </c>
      <c r="F167" s="20">
        <v>4870</v>
      </c>
    </row>
    <row r="169" spans="1:6" x14ac:dyDescent="0.3">
      <c r="A169" s="25" t="s">
        <v>40</v>
      </c>
    </row>
    <row r="170" spans="1:6" x14ac:dyDescent="0.3">
      <c r="A170" s="6" t="s">
        <v>14</v>
      </c>
      <c r="B170" s="19">
        <v>224371</v>
      </c>
      <c r="C170" s="19">
        <v>240367</v>
      </c>
      <c r="D170" s="19">
        <v>256268</v>
      </c>
      <c r="E170" s="19">
        <v>272076</v>
      </c>
      <c r="F170" s="19">
        <v>287792</v>
      </c>
    </row>
    <row r="171" spans="1:6" x14ac:dyDescent="0.3">
      <c r="A171" s="6" t="s">
        <v>15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2" spans="1:6" x14ac:dyDescent="0.3">
      <c r="A172" s="4" t="s">
        <v>16</v>
      </c>
      <c r="B172" s="20">
        <v>224371</v>
      </c>
      <c r="C172" s="20">
        <v>240367</v>
      </c>
      <c r="D172" s="20">
        <v>256268</v>
      </c>
      <c r="E172" s="20">
        <v>272076</v>
      </c>
      <c r="F172" s="20">
        <v>287792</v>
      </c>
    </row>
    <row r="173" spans="1:6" x14ac:dyDescent="0.3">
      <c r="A173" s="25"/>
    </row>
    <row r="174" spans="1:6" x14ac:dyDescent="0.3">
      <c r="A174" s="3" t="s">
        <v>41</v>
      </c>
      <c r="B174" s="19">
        <v>213543</v>
      </c>
      <c r="C174" s="19">
        <v>228766</v>
      </c>
      <c r="D174" s="19">
        <v>243898</v>
      </c>
      <c r="E174" s="19">
        <v>258942</v>
      </c>
      <c r="F174" s="19">
        <v>273898</v>
      </c>
    </row>
    <row r="175" spans="1:6" x14ac:dyDescent="0.3">
      <c r="A175" s="3" t="s">
        <v>42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 x14ac:dyDescent="0.3">
      <c r="A176" s="4" t="s">
        <v>20</v>
      </c>
      <c r="B176" s="20">
        <v>213543</v>
      </c>
      <c r="C176" s="20">
        <v>228766</v>
      </c>
      <c r="D176" s="20">
        <v>243898</v>
      </c>
      <c r="E176" s="20">
        <v>258942</v>
      </c>
      <c r="F176" s="20">
        <v>273898</v>
      </c>
    </row>
    <row r="177" spans="1:6" x14ac:dyDescent="0.3">
      <c r="A177" s="4"/>
    </row>
    <row r="178" spans="1:6" x14ac:dyDescent="0.3">
      <c r="A178" s="4" t="s">
        <v>21</v>
      </c>
      <c r="B178" s="20">
        <v>10828</v>
      </c>
      <c r="C178" s="20">
        <v>11601</v>
      </c>
      <c r="D178" s="20">
        <v>12370</v>
      </c>
      <c r="E178" s="20">
        <v>13134</v>
      </c>
      <c r="F178" s="20">
        <v>13894</v>
      </c>
    </row>
    <row r="179" spans="1:6" x14ac:dyDescent="0.3">
      <c r="A179" s="4"/>
    </row>
    <row r="180" spans="1:6" x14ac:dyDescent="0.3">
      <c r="A180" s="4" t="s">
        <v>22</v>
      </c>
      <c r="B180" s="20">
        <v>224371</v>
      </c>
      <c r="C180" s="20">
        <v>240367</v>
      </c>
      <c r="D180" s="20">
        <v>256268</v>
      </c>
      <c r="E180" s="20">
        <v>272076</v>
      </c>
      <c r="F180" s="20">
        <v>287792</v>
      </c>
    </row>
    <row r="182" spans="1:6" x14ac:dyDescent="0.3">
      <c r="A182" s="4" t="s">
        <v>23</v>
      </c>
    </row>
    <row r="183" spans="1:6" x14ac:dyDescent="0.3">
      <c r="A183" s="3" t="s">
        <v>53</v>
      </c>
      <c r="B183" s="19">
        <v>-2636</v>
      </c>
      <c r="C183" s="19">
        <v>-3455</v>
      </c>
      <c r="D183" s="19">
        <v>-3611</v>
      </c>
      <c r="E183" s="19">
        <v>-3858</v>
      </c>
      <c r="F183" s="19">
        <v>-4110</v>
      </c>
    </row>
    <row r="185" spans="1:6" x14ac:dyDescent="0.3">
      <c r="A185" s="25" t="s">
        <v>44</v>
      </c>
      <c r="B185" s="25"/>
    </row>
    <row r="186" spans="1:6" x14ac:dyDescent="0.3">
      <c r="A186" s="4" t="s">
        <v>45</v>
      </c>
      <c r="B186" s="20">
        <v>281460</v>
      </c>
      <c r="C186" s="20">
        <v>302452</v>
      </c>
      <c r="D186" s="20">
        <v>323448</v>
      </c>
      <c r="E186" s="20">
        <v>344449</v>
      </c>
      <c r="F186" s="20">
        <v>365455</v>
      </c>
    </row>
    <row r="187" spans="1:6" x14ac:dyDescent="0.3">
      <c r="A187" s="4"/>
      <c r="B187" s="19"/>
      <c r="C187" s="19"/>
      <c r="D187" s="19"/>
      <c r="E187" s="19"/>
      <c r="F187" s="19"/>
    </row>
    <row r="188" spans="1:6" x14ac:dyDescent="0.3">
      <c r="A188" s="6" t="s">
        <v>46</v>
      </c>
      <c r="B188" s="19">
        <v>270783</v>
      </c>
      <c r="C188" s="19">
        <v>290990</v>
      </c>
      <c r="D188" s="19">
        <v>311201</v>
      </c>
      <c r="E188" s="19">
        <v>331420</v>
      </c>
      <c r="F188" s="19">
        <v>351644</v>
      </c>
    </row>
    <row r="189" spans="1:6" x14ac:dyDescent="0.3">
      <c r="A189" s="6" t="s">
        <v>47</v>
      </c>
      <c r="B189" s="19">
        <v>10676</v>
      </c>
      <c r="C189" s="19">
        <v>11462</v>
      </c>
      <c r="D189" s="19">
        <v>12246</v>
      </c>
      <c r="E189" s="19">
        <v>13029</v>
      </c>
      <c r="F189" s="19">
        <v>13811</v>
      </c>
    </row>
    <row r="190" spans="1:6" x14ac:dyDescent="0.3">
      <c r="A190" s="6" t="s">
        <v>186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 x14ac:dyDescent="0.3">
      <c r="A191" s="4" t="s">
        <v>22</v>
      </c>
      <c r="B191" s="20">
        <v>281460</v>
      </c>
      <c r="C191" s="20">
        <v>302452</v>
      </c>
      <c r="D191" s="20">
        <v>323448</v>
      </c>
      <c r="E191" s="20">
        <v>344449</v>
      </c>
      <c r="F191" s="20">
        <v>365455</v>
      </c>
    </row>
    <row r="192" spans="1:6" x14ac:dyDescent="0.3">
      <c r="A192" s="4"/>
      <c r="B192" s="19"/>
      <c r="C192" s="19"/>
      <c r="D192" s="19"/>
      <c r="E192" s="19"/>
      <c r="F192" s="19"/>
    </row>
    <row r="193" spans="1:6" x14ac:dyDescent="0.3">
      <c r="A193" s="4" t="s">
        <v>70</v>
      </c>
    </row>
    <row r="194" spans="1:6" x14ac:dyDescent="0.3">
      <c r="A194" s="3" t="s">
        <v>71</v>
      </c>
      <c r="B194" s="19">
        <v>-886</v>
      </c>
      <c r="C194" s="19">
        <v>-940</v>
      </c>
      <c r="D194" s="19">
        <v>-992</v>
      </c>
      <c r="E194" s="19">
        <v>-1042</v>
      </c>
      <c r="F194" s="19">
        <v>-1091</v>
      </c>
    </row>
    <row r="200" spans="1:6" x14ac:dyDescent="0.3">
      <c r="A200" s="25" t="s">
        <v>225</v>
      </c>
      <c r="B200" s="26">
        <v>2020</v>
      </c>
      <c r="C200" s="26">
        <v>2021</v>
      </c>
      <c r="D200" s="26">
        <v>2022</v>
      </c>
      <c r="E200" s="26">
        <v>2023</v>
      </c>
      <c r="F200" s="26">
        <v>2024</v>
      </c>
    </row>
    <row r="201" spans="1:6" x14ac:dyDescent="0.3">
      <c r="A201" s="25" t="s">
        <v>28</v>
      </c>
      <c r="B201" s="25"/>
    </row>
    <row r="202" spans="1:6" x14ac:dyDescent="0.3">
      <c r="A202" s="3" t="s">
        <v>4</v>
      </c>
      <c r="B202" s="19">
        <v>0</v>
      </c>
      <c r="C202" s="19">
        <v>0</v>
      </c>
      <c r="D202" s="19">
        <v>0</v>
      </c>
      <c r="E202" s="19">
        <v>0</v>
      </c>
      <c r="F202" s="19">
        <v>0</v>
      </c>
    </row>
    <row r="203" spans="1:6" x14ac:dyDescent="0.3">
      <c r="A203" s="3" t="s">
        <v>29</v>
      </c>
      <c r="B203" s="19">
        <v>0</v>
      </c>
      <c r="C203" s="19">
        <v>0</v>
      </c>
      <c r="D203" s="19">
        <v>0</v>
      </c>
      <c r="E203" s="19">
        <v>0</v>
      </c>
      <c r="F203" s="19">
        <v>0</v>
      </c>
    </row>
    <row r="204" spans="1:6" x14ac:dyDescent="0.3">
      <c r="A204" s="3" t="s">
        <v>30</v>
      </c>
      <c r="B204" s="19">
        <v>4288</v>
      </c>
      <c r="C204" s="19">
        <v>3876</v>
      </c>
      <c r="D204" s="19">
        <v>5031</v>
      </c>
      <c r="E204" s="19">
        <v>5061</v>
      </c>
      <c r="F204" s="19">
        <v>5334</v>
      </c>
    </row>
    <row r="205" spans="1:6" x14ac:dyDescent="0.3">
      <c r="A205" s="4" t="s">
        <v>31</v>
      </c>
      <c r="B205" s="20">
        <v>4288</v>
      </c>
      <c r="C205" s="20">
        <v>3876</v>
      </c>
      <c r="D205" s="20">
        <v>5031</v>
      </c>
      <c r="E205" s="20">
        <v>5061</v>
      </c>
      <c r="F205" s="20">
        <v>5334</v>
      </c>
    </row>
    <row r="206" spans="1:6" x14ac:dyDescent="0.3">
      <c r="A206" s="4"/>
      <c r="B206" s="19"/>
      <c r="C206" s="19"/>
      <c r="D206" s="19"/>
      <c r="E206" s="19"/>
      <c r="F206" s="19"/>
    </row>
    <row r="207" spans="1:6" x14ac:dyDescent="0.3">
      <c r="A207" s="3" t="s">
        <v>32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3">
      <c r="A208" s="3" t="s">
        <v>33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3">
      <c r="A209" s="3" t="s">
        <v>34</v>
      </c>
      <c r="B209" s="19">
        <v>0</v>
      </c>
      <c r="C209" s="19">
        <v>0</v>
      </c>
      <c r="D209" s="19">
        <v>0</v>
      </c>
      <c r="E209" s="19">
        <v>0</v>
      </c>
      <c r="F209" s="19">
        <v>0</v>
      </c>
    </row>
    <row r="210" spans="1:6" x14ac:dyDescent="0.3">
      <c r="A210" s="3" t="s">
        <v>35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 x14ac:dyDescent="0.3">
      <c r="A211" s="3" t="s">
        <v>36</v>
      </c>
      <c r="B211" s="19">
        <v>5328</v>
      </c>
      <c r="C211" s="19">
        <v>5555</v>
      </c>
      <c r="D211" s="19">
        <v>5948</v>
      </c>
      <c r="E211" s="19">
        <v>6403</v>
      </c>
      <c r="F211" s="19">
        <v>6929</v>
      </c>
    </row>
    <row r="212" spans="1:6" x14ac:dyDescent="0.3">
      <c r="A212" s="3" t="s">
        <v>37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</row>
    <row r="213" spans="1:6" x14ac:dyDescent="0.3">
      <c r="A213" s="4" t="s">
        <v>38</v>
      </c>
      <c r="B213" s="20">
        <v>5328</v>
      </c>
      <c r="C213" s="20">
        <v>5555</v>
      </c>
      <c r="D213" s="20">
        <v>5948</v>
      </c>
      <c r="E213" s="20">
        <v>6403</v>
      </c>
      <c r="F213" s="20">
        <v>6929</v>
      </c>
    </row>
    <row r="214" spans="1:6" x14ac:dyDescent="0.3">
      <c r="A214" s="4"/>
      <c r="B214" s="19"/>
      <c r="C214" s="19"/>
      <c r="D214" s="19"/>
      <c r="E214" s="19"/>
      <c r="F214" s="19"/>
    </row>
    <row r="215" spans="1:6" x14ac:dyDescent="0.3">
      <c r="A215" s="3" t="s">
        <v>10</v>
      </c>
      <c r="B215" s="19">
        <v>-1040</v>
      </c>
      <c r="C215" s="19">
        <v>-1679</v>
      </c>
      <c r="D215" s="19">
        <v>-917</v>
      </c>
      <c r="E215" s="19">
        <v>-1342</v>
      </c>
      <c r="F215" s="19">
        <v>-1595</v>
      </c>
    </row>
    <row r="216" spans="1:6" x14ac:dyDescent="0.3">
      <c r="A216" s="3" t="s">
        <v>39</v>
      </c>
      <c r="B216" s="19">
        <v>-291</v>
      </c>
      <c r="C216" s="19">
        <v>-470</v>
      </c>
      <c r="D216" s="19">
        <v>-257</v>
      </c>
      <c r="E216" s="19">
        <v>-376</v>
      </c>
      <c r="F216" s="19">
        <v>-447</v>
      </c>
    </row>
    <row r="217" spans="1:6" x14ac:dyDescent="0.3">
      <c r="A217" s="4" t="s">
        <v>12</v>
      </c>
      <c r="B217" s="20">
        <v>-749</v>
      </c>
      <c r="C217" s="20">
        <v>-1209</v>
      </c>
      <c r="D217" s="20">
        <v>-660</v>
      </c>
      <c r="E217" s="20">
        <v>-966</v>
      </c>
      <c r="F217" s="20">
        <v>-1148</v>
      </c>
    </row>
    <row r="219" spans="1:6" x14ac:dyDescent="0.3">
      <c r="A219" s="25" t="s">
        <v>40</v>
      </c>
    </row>
    <row r="220" spans="1:6" x14ac:dyDescent="0.3">
      <c r="A220" s="6" t="s">
        <v>14</v>
      </c>
      <c r="B220" s="19">
        <v>79583</v>
      </c>
      <c r="C220" s="19">
        <v>103748</v>
      </c>
      <c r="D220" s="19">
        <v>104358</v>
      </c>
      <c r="E220" s="19">
        <v>109971</v>
      </c>
      <c r="F220" s="19">
        <v>101271</v>
      </c>
    </row>
    <row r="221" spans="1:6" x14ac:dyDescent="0.3">
      <c r="A221" s="6" t="s">
        <v>15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3">
      <c r="A222" s="4" t="s">
        <v>16</v>
      </c>
      <c r="B222" s="20">
        <v>79583</v>
      </c>
      <c r="C222" s="20">
        <v>103748</v>
      </c>
      <c r="D222" s="20">
        <v>104358</v>
      </c>
      <c r="E222" s="20">
        <v>109971</v>
      </c>
      <c r="F222" s="20">
        <v>101271</v>
      </c>
    </row>
    <row r="223" spans="1:6" x14ac:dyDescent="0.3">
      <c r="A223" s="25"/>
      <c r="B223" s="19"/>
      <c r="C223" s="19"/>
      <c r="D223" s="19"/>
      <c r="E223" s="19"/>
      <c r="F223" s="19"/>
    </row>
    <row r="224" spans="1:6" x14ac:dyDescent="0.3">
      <c r="A224" s="3" t="s">
        <v>41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</row>
    <row r="225" spans="1:6" x14ac:dyDescent="0.3">
      <c r="A225" s="3" t="s">
        <v>42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 x14ac:dyDescent="0.3">
      <c r="A226" s="4" t="s">
        <v>20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3">
      <c r="A227" s="4"/>
      <c r="B227" s="19"/>
      <c r="C227" s="19"/>
      <c r="D227" s="19"/>
      <c r="E227" s="19"/>
      <c r="F227" s="19"/>
    </row>
    <row r="228" spans="1:6" x14ac:dyDescent="0.3">
      <c r="A228" s="4" t="s">
        <v>21</v>
      </c>
      <c r="B228" s="20">
        <v>79583</v>
      </c>
      <c r="C228" s="20">
        <v>103748</v>
      </c>
      <c r="D228" s="20">
        <v>104358</v>
      </c>
      <c r="E228" s="20">
        <v>109971</v>
      </c>
      <c r="F228" s="20">
        <v>101271</v>
      </c>
    </row>
    <row r="229" spans="1:6" x14ac:dyDescent="0.3">
      <c r="A229" s="4"/>
      <c r="B229" s="19"/>
      <c r="C229" s="19"/>
      <c r="D229" s="19"/>
      <c r="E229" s="19"/>
      <c r="F229" s="19"/>
    </row>
    <row r="230" spans="1:6" x14ac:dyDescent="0.3">
      <c r="A230" s="4" t="s">
        <v>22</v>
      </c>
      <c r="B230" s="20">
        <v>79583</v>
      </c>
      <c r="C230" s="20">
        <v>103748</v>
      </c>
      <c r="D230" s="20">
        <v>104358</v>
      </c>
      <c r="E230" s="20">
        <v>109971</v>
      </c>
      <c r="F230" s="20">
        <v>101271</v>
      </c>
    </row>
    <row r="231" spans="1:6" x14ac:dyDescent="0.3">
      <c r="A231" s="4"/>
      <c r="B231" s="19"/>
      <c r="C231" s="19"/>
      <c r="D231" s="19"/>
      <c r="E231" s="19"/>
      <c r="F231" s="19"/>
    </row>
    <row r="232" spans="1:6" x14ac:dyDescent="0.3">
      <c r="A232" s="4" t="s">
        <v>23</v>
      </c>
      <c r="B232" s="19"/>
      <c r="C232" s="19"/>
      <c r="D232" s="19"/>
      <c r="E232" s="19"/>
      <c r="F232" s="19"/>
    </row>
    <row r="233" spans="1:6" x14ac:dyDescent="0.3">
      <c r="A233" s="3" t="s">
        <v>75</v>
      </c>
      <c r="B233" s="19">
        <v>11043</v>
      </c>
      <c r="C233" s="19">
        <v>31207</v>
      </c>
      <c r="D233" s="19">
        <v>32174</v>
      </c>
      <c r="E233" s="19">
        <v>27971</v>
      </c>
      <c r="F233" s="19">
        <v>25945</v>
      </c>
    </row>
    <row r="234" spans="1:6" x14ac:dyDescent="0.3">
      <c r="A234" s="3" t="s">
        <v>43</v>
      </c>
      <c r="B234" s="19">
        <v>-18957</v>
      </c>
      <c r="C234" s="19">
        <v>-5832</v>
      </c>
      <c r="D234" s="19">
        <v>-30904</v>
      </c>
      <c r="E234" s="19">
        <v>-21392</v>
      </c>
      <c r="F234" s="19">
        <v>-33498</v>
      </c>
    </row>
    <row r="235" spans="1:6" x14ac:dyDescent="0.3">
      <c r="B235" s="19"/>
      <c r="C235" s="19"/>
      <c r="D235" s="19"/>
      <c r="E235" s="19"/>
      <c r="F235" s="19"/>
    </row>
    <row r="236" spans="1:6" x14ac:dyDescent="0.3">
      <c r="A236" s="25" t="s">
        <v>44</v>
      </c>
      <c r="B236" s="25"/>
      <c r="C236" s="19"/>
      <c r="D236" s="19"/>
      <c r="E236" s="19"/>
      <c r="F236" s="19"/>
    </row>
    <row r="237" spans="1:6" x14ac:dyDescent="0.3">
      <c r="A237" s="4" t="s">
        <v>45</v>
      </c>
      <c r="B237" s="20">
        <v>52079</v>
      </c>
      <c r="C237" s="20">
        <v>80255</v>
      </c>
      <c r="D237" s="20">
        <v>73787</v>
      </c>
      <c r="E237" s="20">
        <v>108360</v>
      </c>
      <c r="F237" s="20">
        <v>117142</v>
      </c>
    </row>
    <row r="238" spans="1:6" x14ac:dyDescent="0.3">
      <c r="A238" s="4"/>
      <c r="B238" s="19"/>
      <c r="C238" s="19"/>
      <c r="D238" s="19"/>
      <c r="E238" s="19"/>
      <c r="F238" s="19"/>
    </row>
    <row r="239" spans="1:6" x14ac:dyDescent="0.3">
      <c r="A239" s="6" t="s">
        <v>46</v>
      </c>
      <c r="B239" s="19">
        <v>0</v>
      </c>
      <c r="C239" s="19">
        <v>0</v>
      </c>
      <c r="D239" s="19">
        <v>0</v>
      </c>
      <c r="E239" s="19">
        <v>0</v>
      </c>
      <c r="F239" s="19">
        <v>0</v>
      </c>
    </row>
    <row r="240" spans="1:6" x14ac:dyDescent="0.3">
      <c r="A240" s="6" t="s">
        <v>47</v>
      </c>
      <c r="B240" s="19">
        <v>4457</v>
      </c>
      <c r="C240" s="19">
        <v>6017</v>
      </c>
      <c r="D240" s="19">
        <v>6261</v>
      </c>
      <c r="E240" s="19">
        <v>6818</v>
      </c>
      <c r="F240" s="19">
        <v>6481</v>
      </c>
    </row>
    <row r="241" spans="1:6" x14ac:dyDescent="0.3">
      <c r="A241" s="6" t="s">
        <v>186</v>
      </c>
      <c r="B241" s="19">
        <v>47622</v>
      </c>
      <c r="C241" s="19">
        <v>74238</v>
      </c>
      <c r="D241" s="19">
        <v>67525</v>
      </c>
      <c r="E241" s="19">
        <v>101542</v>
      </c>
      <c r="F241" s="19">
        <v>110661</v>
      </c>
    </row>
    <row r="242" spans="1:6" x14ac:dyDescent="0.3">
      <c r="A242" s="4" t="s">
        <v>22</v>
      </c>
      <c r="B242" s="20">
        <v>52079</v>
      </c>
      <c r="C242" s="20">
        <v>80255</v>
      </c>
      <c r="D242" s="20">
        <v>73787</v>
      </c>
      <c r="E242" s="20">
        <v>108360</v>
      </c>
      <c r="F242" s="20">
        <v>117142</v>
      </c>
    </row>
    <row r="243" spans="1:6" x14ac:dyDescent="0.3">
      <c r="A243" s="4"/>
      <c r="B243" s="20"/>
      <c r="C243" s="20"/>
      <c r="D243" s="20"/>
      <c r="E243" s="20"/>
      <c r="F243" s="20"/>
    </row>
    <row r="244" spans="1:6" x14ac:dyDescent="0.3">
      <c r="A244" s="4"/>
    </row>
    <row r="245" spans="1:6" x14ac:dyDescent="0.3">
      <c r="A245" s="4"/>
    </row>
    <row r="246" spans="1:6" x14ac:dyDescent="0.3">
      <c r="A246" s="4"/>
    </row>
    <row r="247" spans="1:6" x14ac:dyDescent="0.3">
      <c r="A247" s="4"/>
    </row>
    <row r="248" spans="1:6" x14ac:dyDescent="0.3">
      <c r="A248" s="4"/>
    </row>
    <row r="249" spans="1:6" x14ac:dyDescent="0.3">
      <c r="A249" s="25" t="s">
        <v>27</v>
      </c>
      <c r="B249" s="26">
        <v>2020</v>
      </c>
      <c r="C249" s="26">
        <v>2021</v>
      </c>
      <c r="D249" s="26">
        <v>2022</v>
      </c>
      <c r="E249" s="26">
        <v>2023</v>
      </c>
      <c r="F249" s="26">
        <v>2024</v>
      </c>
    </row>
    <row r="250" spans="1:6" x14ac:dyDescent="0.3">
      <c r="A250" s="25" t="s">
        <v>28</v>
      </c>
      <c r="B250" s="25"/>
    </row>
    <row r="251" spans="1:6" x14ac:dyDescent="0.3">
      <c r="A251" s="3" t="s">
        <v>4</v>
      </c>
      <c r="B251" s="19">
        <v>1410009</v>
      </c>
      <c r="C251" s="19">
        <v>1519039</v>
      </c>
      <c r="D251" s="19">
        <v>1643355</v>
      </c>
      <c r="E251" s="19">
        <v>1782693</v>
      </c>
      <c r="F251" s="19">
        <v>1938875</v>
      </c>
    </row>
    <row r="252" spans="1:6" x14ac:dyDescent="0.3">
      <c r="A252" s="3" t="s">
        <v>29</v>
      </c>
      <c r="B252" s="19">
        <v>-516395</v>
      </c>
      <c r="C252" s="19">
        <v>-566968</v>
      </c>
      <c r="D252" s="19">
        <v>-624848</v>
      </c>
      <c r="E252" s="19">
        <v>-691301</v>
      </c>
      <c r="F252" s="19">
        <v>-767773</v>
      </c>
    </row>
    <row r="253" spans="1:6" x14ac:dyDescent="0.3">
      <c r="A253" s="3" t="s">
        <v>30</v>
      </c>
      <c r="B253" s="19">
        <v>237607</v>
      </c>
      <c r="C253" s="19">
        <v>247921</v>
      </c>
      <c r="D253" s="19">
        <v>264597</v>
      </c>
      <c r="E253" s="19">
        <v>282251</v>
      </c>
      <c r="F253" s="19">
        <v>302470</v>
      </c>
    </row>
    <row r="254" spans="1:6" x14ac:dyDescent="0.3">
      <c r="A254" s="4" t="s">
        <v>31</v>
      </c>
      <c r="B254" s="18">
        <v>1131221</v>
      </c>
      <c r="C254" s="18">
        <v>1199992</v>
      </c>
      <c r="D254" s="18">
        <v>1283104</v>
      </c>
      <c r="E254" s="18">
        <v>1373643</v>
      </c>
      <c r="F254" s="18">
        <v>1473572</v>
      </c>
    </row>
    <row r="255" spans="1:6" x14ac:dyDescent="0.3">
      <c r="A255" s="4"/>
    </row>
    <row r="256" spans="1:6" x14ac:dyDescent="0.3">
      <c r="A256" s="3" t="s">
        <v>32</v>
      </c>
      <c r="B256" s="19">
        <v>121968</v>
      </c>
      <c r="C256" s="19">
        <v>135447</v>
      </c>
      <c r="D256" s="19">
        <v>147960</v>
      </c>
      <c r="E256" s="19">
        <v>162258</v>
      </c>
      <c r="F256" s="19">
        <v>176378</v>
      </c>
    </row>
    <row r="257" spans="1:6" x14ac:dyDescent="0.3">
      <c r="A257" s="3" t="s">
        <v>33</v>
      </c>
      <c r="B257" s="19">
        <v>727881</v>
      </c>
      <c r="C257" s="19">
        <v>767088</v>
      </c>
      <c r="D257" s="19">
        <v>806143</v>
      </c>
      <c r="E257" s="19">
        <v>892444</v>
      </c>
      <c r="F257" s="19">
        <v>993694</v>
      </c>
    </row>
    <row r="258" spans="1:6" x14ac:dyDescent="0.3">
      <c r="A258" s="3" t="s">
        <v>34</v>
      </c>
      <c r="B258" s="19">
        <v>-333596</v>
      </c>
      <c r="C258" s="19">
        <v>-355578</v>
      </c>
      <c r="D258" s="19">
        <v>-377135</v>
      </c>
      <c r="E258" s="19">
        <v>-421948</v>
      </c>
      <c r="F258" s="19">
        <v>-473625</v>
      </c>
    </row>
    <row r="259" spans="1:6" x14ac:dyDescent="0.3">
      <c r="A259" s="3" t="s">
        <v>35</v>
      </c>
      <c r="B259" s="19">
        <v>284430</v>
      </c>
      <c r="C259" s="19">
        <v>313519</v>
      </c>
      <c r="D259" s="19">
        <v>342613</v>
      </c>
      <c r="E259" s="19">
        <v>369302</v>
      </c>
      <c r="F259" s="19">
        <v>397208</v>
      </c>
    </row>
    <row r="260" spans="1:6" x14ac:dyDescent="0.3">
      <c r="A260" s="3" t="s">
        <v>36</v>
      </c>
      <c r="B260" s="19">
        <v>164273</v>
      </c>
      <c r="C260" s="19">
        <v>176877</v>
      </c>
      <c r="D260" s="19">
        <v>190375</v>
      </c>
      <c r="E260" s="19">
        <v>205852</v>
      </c>
      <c r="F260" s="19">
        <v>223592</v>
      </c>
    </row>
    <row r="261" spans="1:6" x14ac:dyDescent="0.3">
      <c r="A261" s="3" t="s">
        <v>37</v>
      </c>
      <c r="B261" s="23">
        <v>117154</v>
      </c>
      <c r="C261" s="23">
        <v>101417</v>
      </c>
      <c r="D261" s="23">
        <v>92708</v>
      </c>
      <c r="E261" s="23">
        <v>83097</v>
      </c>
      <c r="F261" s="23">
        <v>72489</v>
      </c>
    </row>
    <row r="262" spans="1:6" x14ac:dyDescent="0.3">
      <c r="A262" s="4" t="s">
        <v>38</v>
      </c>
      <c r="B262" s="18">
        <v>1082110</v>
      </c>
      <c r="C262" s="18">
        <v>1138770</v>
      </c>
      <c r="D262" s="18">
        <v>1202664</v>
      </c>
      <c r="E262" s="18">
        <v>1291005</v>
      </c>
      <c r="F262" s="18">
        <v>1389736</v>
      </c>
    </row>
    <row r="263" spans="1:6" x14ac:dyDescent="0.3">
      <c r="A263" s="4"/>
    </row>
    <row r="264" spans="1:6" x14ac:dyDescent="0.3">
      <c r="A264" s="3" t="s">
        <v>10</v>
      </c>
      <c r="B264" s="19">
        <v>49111</v>
      </c>
      <c r="C264" s="19">
        <v>61222</v>
      </c>
      <c r="D264" s="19">
        <v>80440</v>
      </c>
      <c r="E264" s="19">
        <v>82638</v>
      </c>
      <c r="F264" s="19">
        <v>83836</v>
      </c>
    </row>
    <row r="265" spans="1:6" x14ac:dyDescent="0.3">
      <c r="A265" s="3" t="s">
        <v>39</v>
      </c>
      <c r="B265" s="19">
        <v>13751</v>
      </c>
      <c r="C265" s="19">
        <v>17142</v>
      </c>
      <c r="D265" s="19">
        <v>22523</v>
      </c>
      <c r="E265" s="19">
        <v>23139</v>
      </c>
      <c r="F265" s="19">
        <v>23474</v>
      </c>
    </row>
    <row r="266" spans="1:6" x14ac:dyDescent="0.3">
      <c r="A266" s="4" t="s">
        <v>12</v>
      </c>
      <c r="B266" s="20">
        <v>35360</v>
      </c>
      <c r="C266" s="20">
        <v>44080</v>
      </c>
      <c r="D266" s="20">
        <v>57917</v>
      </c>
      <c r="E266" s="20">
        <v>59499</v>
      </c>
      <c r="F266" s="20">
        <v>60362</v>
      </c>
    </row>
    <row r="268" spans="1:6" x14ac:dyDescent="0.3">
      <c r="A268" s="25" t="s">
        <v>40</v>
      </c>
    </row>
    <row r="269" spans="1:6" x14ac:dyDescent="0.3">
      <c r="A269" s="6" t="s">
        <v>14</v>
      </c>
      <c r="B269" s="19">
        <v>4399164</v>
      </c>
      <c r="C269" s="19">
        <v>4750930</v>
      </c>
      <c r="D269" s="19">
        <v>5120556</v>
      </c>
      <c r="E269" s="19">
        <v>5527967</v>
      </c>
      <c r="F269" s="19">
        <v>5952039</v>
      </c>
    </row>
    <row r="270" spans="1:6" x14ac:dyDescent="0.3">
      <c r="A270" s="6" t="s">
        <v>15</v>
      </c>
      <c r="B270" s="19">
        <v>1376883</v>
      </c>
      <c r="C270" s="19">
        <v>1776396</v>
      </c>
      <c r="D270" s="19">
        <v>2035331</v>
      </c>
      <c r="E270" s="19">
        <v>2306969</v>
      </c>
      <c r="F270" s="19">
        <v>2591399</v>
      </c>
    </row>
    <row r="271" spans="1:6" x14ac:dyDescent="0.3">
      <c r="A271" s="4" t="s">
        <v>16</v>
      </c>
      <c r="B271" s="20">
        <v>5776047</v>
      </c>
      <c r="C271" s="20">
        <v>6527326</v>
      </c>
      <c r="D271" s="20">
        <v>7155887</v>
      </c>
      <c r="E271" s="20">
        <v>7834936</v>
      </c>
      <c r="F271" s="20">
        <v>8543438</v>
      </c>
    </row>
    <row r="272" spans="1:6" x14ac:dyDescent="0.3">
      <c r="A272" s="25"/>
    </row>
    <row r="273" spans="1:8" x14ac:dyDescent="0.3">
      <c r="A273" s="3" t="s">
        <v>41</v>
      </c>
      <c r="B273" s="19">
        <v>3927624</v>
      </c>
      <c r="C273" s="19">
        <v>4241142</v>
      </c>
      <c r="D273" s="19">
        <v>4583755</v>
      </c>
      <c r="E273" s="19">
        <v>4953059</v>
      </c>
      <c r="F273" s="19">
        <v>5350266</v>
      </c>
    </row>
    <row r="274" spans="1:8" x14ac:dyDescent="0.3">
      <c r="A274" s="3" t="s">
        <v>42</v>
      </c>
      <c r="B274" s="19">
        <v>1376883</v>
      </c>
      <c r="C274" s="19">
        <v>1776396</v>
      </c>
      <c r="D274" s="19">
        <v>2035331</v>
      </c>
      <c r="E274" s="19">
        <v>2306969</v>
      </c>
      <c r="F274" s="19">
        <v>2591399</v>
      </c>
    </row>
    <row r="275" spans="1:8" x14ac:dyDescent="0.3">
      <c r="A275" s="4" t="s">
        <v>20</v>
      </c>
      <c r="B275" s="20">
        <v>5304507</v>
      </c>
      <c r="C275" s="20">
        <v>6017538</v>
      </c>
      <c r="D275" s="20">
        <v>6619086</v>
      </c>
      <c r="E275" s="20">
        <v>7260028</v>
      </c>
      <c r="F275" s="20">
        <v>7941665</v>
      </c>
    </row>
    <row r="276" spans="1:8" x14ac:dyDescent="0.3">
      <c r="A276" s="4"/>
    </row>
    <row r="277" spans="1:8" x14ac:dyDescent="0.3">
      <c r="A277" s="4" t="s">
        <v>21</v>
      </c>
      <c r="B277" s="20">
        <v>471540</v>
      </c>
      <c r="C277" s="20">
        <v>509788</v>
      </c>
      <c r="D277" s="20">
        <v>536801</v>
      </c>
      <c r="E277" s="20">
        <v>574908</v>
      </c>
      <c r="F277" s="20">
        <v>601773</v>
      </c>
    </row>
    <row r="278" spans="1:8" x14ac:dyDescent="0.3">
      <c r="A278" s="1" t="s">
        <v>244</v>
      </c>
      <c r="B278" s="56">
        <v>4.0920996475231215</v>
      </c>
      <c r="C278" s="56">
        <v>4.0452225225660081</v>
      </c>
      <c r="D278" s="56">
        <v>4.0924857982903502</v>
      </c>
      <c r="E278" s="56">
        <v>3.9999968336728342</v>
      </c>
      <c r="F278" s="56">
        <v>4</v>
      </c>
    </row>
    <row r="279" spans="1:8" x14ac:dyDescent="0.3">
      <c r="A279" s="4" t="s">
        <v>22</v>
      </c>
      <c r="B279" s="20">
        <v>5776047</v>
      </c>
      <c r="C279" s="20">
        <v>6527326</v>
      </c>
      <c r="D279" s="20">
        <v>7155887</v>
      </c>
      <c r="E279" s="20">
        <v>7834936</v>
      </c>
      <c r="F279" s="20">
        <v>8543438</v>
      </c>
    </row>
    <row r="280" spans="1:8" x14ac:dyDescent="0.3">
      <c r="A280" s="4"/>
      <c r="B280" s="20"/>
      <c r="C280" s="20"/>
      <c r="D280" s="20"/>
      <c r="E280" s="20"/>
      <c r="F280" s="20"/>
    </row>
    <row r="281" spans="1:8" x14ac:dyDescent="0.3">
      <c r="A281" s="4" t="s">
        <v>23</v>
      </c>
      <c r="B281" s="20"/>
      <c r="C281" s="20"/>
      <c r="D281" s="20"/>
      <c r="E281" s="20"/>
      <c r="F281" s="20"/>
    </row>
    <row r="282" spans="1:8" x14ac:dyDescent="0.3">
      <c r="A282" s="3" t="s">
        <v>43</v>
      </c>
      <c r="B282" s="24">
        <v>-18957</v>
      </c>
      <c r="C282" s="24">
        <v>-5832</v>
      </c>
      <c r="D282" s="24">
        <v>-30904</v>
      </c>
      <c r="E282" s="24">
        <v>-21392</v>
      </c>
      <c r="F282" s="24">
        <v>-33498</v>
      </c>
    </row>
    <row r="284" spans="1:8" x14ac:dyDescent="0.3">
      <c r="A284" s="25" t="s">
        <v>44</v>
      </c>
      <c r="B284" s="25"/>
    </row>
    <row r="285" spans="1:8" x14ac:dyDescent="0.3">
      <c r="A285" s="4" t="s">
        <v>45</v>
      </c>
      <c r="B285" s="20">
        <v>6018641</v>
      </c>
      <c r="C285" s="20">
        <v>6821056</v>
      </c>
      <c r="D285" s="20">
        <v>7463590</v>
      </c>
      <c r="E285" s="20">
        <v>8187508</v>
      </c>
      <c r="F285" s="20">
        <v>8927893</v>
      </c>
    </row>
    <row r="286" spans="1:8" x14ac:dyDescent="0.3">
      <c r="A286" s="4"/>
      <c r="B286" s="19"/>
      <c r="C286" s="19"/>
      <c r="D286" s="19"/>
      <c r="E286" s="19"/>
      <c r="F286" s="19"/>
    </row>
    <row r="287" spans="1:8" x14ac:dyDescent="0.3">
      <c r="A287" s="6" t="s">
        <v>46</v>
      </c>
      <c r="B287" s="19">
        <v>5553124</v>
      </c>
      <c r="C287" s="19">
        <v>6313480</v>
      </c>
      <c r="D287" s="19">
        <v>6934729</v>
      </c>
      <c r="E287" s="19">
        <v>7589921</v>
      </c>
      <c r="F287" s="19">
        <v>8284220</v>
      </c>
      <c r="H287" s="23">
        <f>F275-F287</f>
        <v>-342555</v>
      </c>
    </row>
    <row r="288" spans="1:8" x14ac:dyDescent="0.3">
      <c r="A288" s="6" t="s">
        <v>47</v>
      </c>
      <c r="B288" s="19">
        <v>417895</v>
      </c>
      <c r="C288" s="19">
        <v>433338</v>
      </c>
      <c r="D288" s="19">
        <v>461336</v>
      </c>
      <c r="E288" s="19">
        <v>496045</v>
      </c>
      <c r="F288" s="19">
        <v>533012</v>
      </c>
    </row>
    <row r="289" spans="1:6" x14ac:dyDescent="0.3">
      <c r="A289" s="6" t="s">
        <v>186</v>
      </c>
      <c r="B289" s="19">
        <v>47622</v>
      </c>
      <c r="C289" s="19">
        <v>74238</v>
      </c>
      <c r="D289" s="19">
        <v>67525</v>
      </c>
      <c r="E289" s="19">
        <v>101542</v>
      </c>
      <c r="F289" s="19">
        <v>110661</v>
      </c>
    </row>
    <row r="290" spans="1:6" x14ac:dyDescent="0.3">
      <c r="A290" s="4" t="s">
        <v>22</v>
      </c>
      <c r="B290" s="20">
        <v>6018641</v>
      </c>
      <c r="C290" s="20">
        <v>6821056</v>
      </c>
      <c r="D290" s="20">
        <v>7463590</v>
      </c>
      <c r="E290" s="20">
        <v>8187508</v>
      </c>
      <c r="F290" s="20">
        <v>8927893</v>
      </c>
    </row>
    <row r="291" spans="1:6" x14ac:dyDescent="0.3">
      <c r="A291" s="4"/>
      <c r="B291" s="19"/>
      <c r="C291" s="19"/>
      <c r="D291" s="19"/>
      <c r="E291" s="19"/>
      <c r="F291" s="19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A0BFC-5622-4916-84EA-07E4839D06C4}">
  <dimension ref="A1:M38"/>
  <sheetViews>
    <sheetView workbookViewId="0"/>
  </sheetViews>
  <sheetFormatPr defaultColWidth="8.77734375" defaultRowHeight="14.4" x14ac:dyDescent="0.3"/>
  <cols>
    <col min="1" max="1" width="41.109375" customWidth="1"/>
    <col min="2" max="2" width="10.6640625" bestFit="1" customWidth="1"/>
    <col min="3" max="5" width="11.44140625" bestFit="1" customWidth="1"/>
    <col min="6" max="6" width="13.33203125" bestFit="1" customWidth="1"/>
    <col min="9" max="13" width="10.44140625" hidden="1" customWidth="1"/>
  </cols>
  <sheetData>
    <row r="1" spans="1:13" ht="18.600000000000001" thickBot="1" x14ac:dyDescent="0.35">
      <c r="A1" s="126" t="s">
        <v>261</v>
      </c>
      <c r="B1" s="160">
        <v>2020</v>
      </c>
      <c r="C1" s="128">
        <f>B1+1</f>
        <v>2021</v>
      </c>
      <c r="D1" s="128">
        <f t="shared" ref="D1:F1" si="0">C1+1</f>
        <v>2022</v>
      </c>
      <c r="E1" s="128">
        <f t="shared" si="0"/>
        <v>2023</v>
      </c>
      <c r="F1" s="128">
        <f t="shared" si="0"/>
        <v>2024</v>
      </c>
      <c r="I1" s="164" t="s">
        <v>262</v>
      </c>
      <c r="J1" s="165"/>
      <c r="K1" s="165"/>
      <c r="L1" s="165"/>
      <c r="M1" s="166"/>
    </row>
    <row r="2" spans="1:13" ht="18" x14ac:dyDescent="0.3">
      <c r="A2" s="126" t="s">
        <v>28</v>
      </c>
      <c r="B2" s="66"/>
      <c r="C2" s="66"/>
      <c r="D2" s="66"/>
      <c r="E2" s="66"/>
      <c r="F2" s="66"/>
    </row>
    <row r="3" spans="1:13" x14ac:dyDescent="0.3">
      <c r="A3" s="129" t="s">
        <v>4</v>
      </c>
      <c r="B3" s="69" t="e">
        <f>+ROUND(I3,#REF!)</f>
        <v>#REF!</v>
      </c>
      <c r="C3" s="69" t="e">
        <f>+ROUND(J3,#REF!)</f>
        <v>#REF!</v>
      </c>
      <c r="D3" s="69" t="e">
        <f>+ROUND(K3,#REF!)</f>
        <v>#REF!</v>
      </c>
      <c r="E3" s="69" t="e">
        <f>+ROUND(L3,#REF!)</f>
        <v>#REF!</v>
      </c>
      <c r="F3" s="69" t="e">
        <f>+ROUND(M3,#REF!)</f>
        <v>#REF!</v>
      </c>
      <c r="I3" s="130">
        <v>80888.400000000009</v>
      </c>
      <c r="J3" s="130">
        <v>82828.800000000003</v>
      </c>
      <c r="K3" s="130">
        <v>28266</v>
      </c>
      <c r="L3" s="130">
        <v>43398</v>
      </c>
      <c r="M3" s="130">
        <v>88830</v>
      </c>
    </row>
    <row r="4" spans="1:13" x14ac:dyDescent="0.3">
      <c r="A4" s="129" t="s">
        <v>29</v>
      </c>
      <c r="B4" s="69" t="e">
        <f>+ROUND(I4,#REF!)</f>
        <v>#REF!</v>
      </c>
      <c r="C4" s="69" t="e">
        <f>+ROUND(J4,#REF!)</f>
        <v>#REF!</v>
      </c>
      <c r="D4" s="69" t="e">
        <f>+ROUND(K4,#REF!)</f>
        <v>#REF!</v>
      </c>
      <c r="E4" s="69" t="e">
        <f>+ROUND(L4,#REF!)</f>
        <v>#REF!</v>
      </c>
      <c r="F4" s="69" t="e">
        <f>+ROUND(M4,#REF!)</f>
        <v>#REF!</v>
      </c>
      <c r="I4" s="130"/>
      <c r="J4" s="131"/>
      <c r="K4" s="131"/>
      <c r="L4" s="131"/>
      <c r="M4" s="131"/>
    </row>
    <row r="5" spans="1:13" x14ac:dyDescent="0.3">
      <c r="A5" s="129" t="s">
        <v>30</v>
      </c>
      <c r="B5" s="69" t="e">
        <f>+ROUND(I5,#REF!)</f>
        <v>#REF!</v>
      </c>
      <c r="C5" s="69" t="e">
        <f>+ROUND(J5,#REF!)</f>
        <v>#REF!</v>
      </c>
      <c r="D5" s="69" t="e">
        <f>+ROUND(K5,#REF!)</f>
        <v>#REF!</v>
      </c>
      <c r="E5" s="69" t="e">
        <f>+ROUND(L5,#REF!)</f>
        <v>#REF!</v>
      </c>
      <c r="F5" s="69" t="e">
        <f>+ROUND(M5,#REF!)</f>
        <v>#REF!</v>
      </c>
      <c r="I5" s="130">
        <v>50583.6</v>
      </c>
      <c r="J5" s="130">
        <v>56894.400000000001</v>
      </c>
      <c r="K5" s="130">
        <v>59896.800000000003</v>
      </c>
      <c r="L5" s="130">
        <v>63338.400000000001</v>
      </c>
      <c r="M5" s="130">
        <v>66783.600000000006</v>
      </c>
    </row>
    <row r="6" spans="1:13" x14ac:dyDescent="0.3">
      <c r="A6" s="132" t="s">
        <v>31</v>
      </c>
      <c r="B6" s="133" t="e">
        <f>+ROUND(I6,#REF!)</f>
        <v>#REF!</v>
      </c>
      <c r="C6" s="133" t="e">
        <f>+ROUND(J6,#REF!)</f>
        <v>#REF!</v>
      </c>
      <c r="D6" s="133" t="e">
        <f>+ROUND(K6,#REF!)</f>
        <v>#REF!</v>
      </c>
      <c r="E6" s="133" t="e">
        <f>+ROUND(L6,#REF!)</f>
        <v>#REF!</v>
      </c>
      <c r="F6" s="133" t="e">
        <f>+ROUND(M6,#REF!)</f>
        <v>#REF!</v>
      </c>
      <c r="I6" s="134">
        <v>131472</v>
      </c>
      <c r="J6" s="134">
        <v>139723.20000000001</v>
      </c>
      <c r="K6" s="134">
        <v>88162.8</v>
      </c>
      <c r="L6" s="134">
        <v>106736.4</v>
      </c>
      <c r="M6" s="134">
        <v>155613.6</v>
      </c>
    </row>
    <row r="7" spans="1:13" ht="11.25" customHeight="1" x14ac:dyDescent="0.3">
      <c r="A7" s="66"/>
      <c r="B7" s="66"/>
      <c r="C7" s="66"/>
      <c r="D7" s="66"/>
      <c r="E7" s="66"/>
      <c r="F7" s="66"/>
      <c r="I7" s="131"/>
      <c r="J7" s="131"/>
      <c r="K7" s="131"/>
      <c r="L7" s="131"/>
      <c r="M7" s="131"/>
    </row>
    <row r="8" spans="1:13" x14ac:dyDescent="0.3">
      <c r="A8" s="129" t="s">
        <v>32</v>
      </c>
      <c r="B8" s="69" t="e">
        <f>+ROUND(I8,#REF!)</f>
        <v>#REF!</v>
      </c>
      <c r="C8" s="69" t="e">
        <f>+ROUND(J8,#REF!)</f>
        <v>#REF!</v>
      </c>
      <c r="D8" s="69" t="e">
        <f>+ROUND(K8,#REF!)</f>
        <v>#REF!</v>
      </c>
      <c r="E8" s="69" t="e">
        <f>+ROUND(L8,#REF!)</f>
        <v>#REF!</v>
      </c>
      <c r="F8" s="69" t="e">
        <f>+ROUND(M8,#REF!)</f>
        <v>#REF!</v>
      </c>
      <c r="I8" s="130">
        <v>54288</v>
      </c>
      <c r="J8" s="130">
        <v>58647.6</v>
      </c>
      <c r="K8" s="130">
        <v>63028.800000000003</v>
      </c>
      <c r="L8" s="130">
        <v>67424.400000000009</v>
      </c>
      <c r="M8" s="130">
        <v>71820</v>
      </c>
    </row>
    <row r="9" spans="1:13" x14ac:dyDescent="0.3">
      <c r="A9" s="129" t="s">
        <v>33</v>
      </c>
      <c r="B9" s="69" t="e">
        <f>+ROUND(I9,#REF!)</f>
        <v>#REF!</v>
      </c>
      <c r="C9" s="69" t="e">
        <f>+ROUND(J9,#REF!)</f>
        <v>#REF!</v>
      </c>
      <c r="D9" s="69" t="e">
        <f>+ROUND(K9,#REF!)</f>
        <v>#REF!</v>
      </c>
      <c r="E9" s="69" t="e">
        <f>+ROUND(L9,#REF!)</f>
        <v>#REF!</v>
      </c>
      <c r="F9" s="69" t="e">
        <f>+ROUND(M9,#REF!)</f>
        <v>#REF!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</row>
    <row r="10" spans="1:13" x14ac:dyDescent="0.3">
      <c r="A10" s="129" t="s">
        <v>34</v>
      </c>
      <c r="B10" s="69" t="e">
        <f>+ROUND(I10,#REF!)</f>
        <v>#REF!</v>
      </c>
      <c r="C10" s="69" t="e">
        <f>+ROUND(J10,#REF!)</f>
        <v>#REF!</v>
      </c>
      <c r="D10" s="69" t="e">
        <f>+ROUND(K10,#REF!)</f>
        <v>#REF!</v>
      </c>
      <c r="E10" s="69" t="e">
        <f>+ROUND(L10,#REF!)</f>
        <v>#REF!</v>
      </c>
      <c r="F10" s="69" t="e">
        <f>+ROUND(M10,#REF!)</f>
        <v>#REF!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</row>
    <row r="11" spans="1:13" x14ac:dyDescent="0.3">
      <c r="A11" s="129" t="s">
        <v>35</v>
      </c>
      <c r="B11" s="69" t="e">
        <f>+ROUND(I11,#REF!)</f>
        <v>#REF!</v>
      </c>
      <c r="C11" s="69" t="e">
        <f>+ROUND(J11,#REF!)</f>
        <v>#REF!</v>
      </c>
      <c r="D11" s="69" t="e">
        <f>+ROUND(K11,#REF!)</f>
        <v>#REF!</v>
      </c>
      <c r="E11" s="69" t="e">
        <f>+ROUND(L11,#REF!)</f>
        <v>#REF!</v>
      </c>
      <c r="F11" s="69" t="e">
        <f>+ROUND(M11,#REF!)</f>
        <v>#REF!</v>
      </c>
      <c r="I11" s="130">
        <v>55130.400000000001</v>
      </c>
      <c r="J11" s="130">
        <v>54802.8</v>
      </c>
      <c r="K11" s="130">
        <v>27237.600000000002</v>
      </c>
      <c r="L11" s="130">
        <v>27077.4</v>
      </c>
      <c r="M11" s="130">
        <v>53845.200000000004</v>
      </c>
    </row>
    <row r="12" spans="1:13" x14ac:dyDescent="0.3">
      <c r="A12" s="129" t="s">
        <v>36</v>
      </c>
      <c r="B12" s="69" t="e">
        <f>+ROUND(I12,#REF!)</f>
        <v>#REF!</v>
      </c>
      <c r="C12" s="69" t="e">
        <f>+ROUND(J12,#REF!)</f>
        <v>#REF!</v>
      </c>
      <c r="D12" s="69" t="e">
        <f>+ROUND(K12,#REF!)</f>
        <v>#REF!</v>
      </c>
      <c r="E12" s="69" t="e">
        <f>+ROUND(L12,#REF!)</f>
        <v>#REF!</v>
      </c>
      <c r="F12" s="69" t="e">
        <f>+ROUND(M12,#REF!)</f>
        <v>#REF!</v>
      </c>
      <c r="I12" s="130">
        <v>20934</v>
      </c>
      <c r="J12" s="130">
        <v>25452</v>
      </c>
      <c r="K12" s="130">
        <v>30121.200000000001</v>
      </c>
      <c r="L12" s="130">
        <v>34945.200000000004</v>
      </c>
      <c r="M12" s="130">
        <v>39927.599999999999</v>
      </c>
    </row>
    <row r="13" spans="1:13" x14ac:dyDescent="0.3">
      <c r="A13" s="129" t="s">
        <v>37</v>
      </c>
      <c r="B13" s="69" t="e">
        <f>+ROUND(I13,#REF!)</f>
        <v>#REF!</v>
      </c>
      <c r="C13" s="69" t="e">
        <f>+ROUND(J13,#REF!)</f>
        <v>#REF!</v>
      </c>
      <c r="D13" s="69" t="e">
        <f>+ROUND(K13,#REF!)</f>
        <v>#REF!</v>
      </c>
      <c r="E13" s="69" t="e">
        <f>+ROUND(L13,#REF!)</f>
        <v>#REF!</v>
      </c>
      <c r="F13" s="69" t="e">
        <f>+ROUND(M13,#REF!)</f>
        <v>#REF!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</row>
    <row r="14" spans="1:13" x14ac:dyDescent="0.3">
      <c r="A14" s="132" t="s">
        <v>38</v>
      </c>
      <c r="B14" s="133" t="e">
        <f>+ROUND(I14,#REF!)</f>
        <v>#REF!</v>
      </c>
      <c r="C14" s="133" t="e">
        <f>+ROUND(J14,#REF!)</f>
        <v>#REF!</v>
      </c>
      <c r="D14" s="133" t="e">
        <f>+ROUND(K14,#REF!)</f>
        <v>#REF!</v>
      </c>
      <c r="E14" s="133" t="e">
        <f>+ROUND(L14,#REF!)</f>
        <v>#REF!</v>
      </c>
      <c r="F14" s="133" t="e">
        <f>+ROUND(M14,#REF!)</f>
        <v>#REF!</v>
      </c>
      <c r="I14" s="134">
        <v>130352.4</v>
      </c>
      <c r="J14" s="134">
        <v>138902.39999999999</v>
      </c>
      <c r="K14" s="134">
        <v>120387.6</v>
      </c>
      <c r="L14" s="134">
        <v>129447.00000000003</v>
      </c>
      <c r="M14" s="134">
        <v>165592.80000000002</v>
      </c>
    </row>
    <row r="15" spans="1:13" ht="9.75" customHeight="1" x14ac:dyDescent="0.3">
      <c r="A15" s="66"/>
      <c r="B15" s="66"/>
      <c r="C15" s="66"/>
      <c r="D15" s="66"/>
      <c r="E15" s="66"/>
      <c r="F15" s="66"/>
      <c r="I15" s="131"/>
      <c r="J15" s="131"/>
      <c r="K15" s="131"/>
      <c r="L15" s="131"/>
      <c r="M15" s="131"/>
    </row>
    <row r="16" spans="1:13" x14ac:dyDescent="0.3">
      <c r="A16" s="129" t="s">
        <v>10</v>
      </c>
      <c r="B16" s="69" t="e">
        <f>+ROUND(I16,#REF!)</f>
        <v>#REF!</v>
      </c>
      <c r="C16" s="69" t="e">
        <f>+ROUND(J16,#REF!)</f>
        <v>#REF!</v>
      </c>
      <c r="D16" s="69" t="e">
        <f>+ROUND(K16,#REF!)</f>
        <v>#REF!</v>
      </c>
      <c r="E16" s="69" t="e">
        <f>+ROUND(L16,#REF!)</f>
        <v>#REF!</v>
      </c>
      <c r="F16" s="69" t="e">
        <f>+ROUND(M16,#REF!)</f>
        <v>#REF!</v>
      </c>
      <c r="I16" s="136">
        <v>1119.6000000000058</v>
      </c>
      <c r="J16" s="136">
        <v>820.80000000001746</v>
      </c>
      <c r="K16" s="136">
        <v>-32224.800000000003</v>
      </c>
      <c r="L16" s="136">
        <v>-22710.600000000035</v>
      </c>
      <c r="M16" s="136">
        <v>-9979.2000000000116</v>
      </c>
    </row>
    <row r="17" spans="1:13" x14ac:dyDescent="0.3">
      <c r="A17" s="129" t="s">
        <v>39</v>
      </c>
      <c r="B17" s="69" t="e">
        <f>+ROUND(I17,#REF!)</f>
        <v>#REF!</v>
      </c>
      <c r="C17" s="69" t="e">
        <f>+ROUND(J17,#REF!)</f>
        <v>#REF!</v>
      </c>
      <c r="D17" s="69" t="e">
        <f>+ROUND(K17,#REF!)</f>
        <v>#REF!</v>
      </c>
      <c r="E17" s="69" t="e">
        <f>+ROUND(L17,#REF!)</f>
        <v>#REF!</v>
      </c>
      <c r="F17" s="69" t="e">
        <f>+ROUND(M17,#REF!)</f>
        <v>#REF!</v>
      </c>
      <c r="I17" s="137">
        <v>391.860000000002</v>
      </c>
      <c r="J17" s="137">
        <v>287.28000000000611</v>
      </c>
      <c r="K17" s="137">
        <v>-11278.68</v>
      </c>
      <c r="L17" s="137">
        <v>-4769.2260000000069</v>
      </c>
      <c r="M17" s="137">
        <v>-2095.6320000000023</v>
      </c>
    </row>
    <row r="18" spans="1:13" x14ac:dyDescent="0.3">
      <c r="A18" s="132" t="s">
        <v>12</v>
      </c>
      <c r="B18" s="133" t="e">
        <f>+ROUND(I18,#REF!)</f>
        <v>#REF!</v>
      </c>
      <c r="C18" s="133" t="e">
        <f>+ROUND(J18,#REF!)</f>
        <v>#REF!</v>
      </c>
      <c r="D18" s="133" t="e">
        <f>+ROUND(K18,#REF!)</f>
        <v>#REF!</v>
      </c>
      <c r="E18" s="133" t="e">
        <f>+ROUND(L18,#REF!)</f>
        <v>#REF!</v>
      </c>
      <c r="F18" s="133" t="e">
        <f>+ROUND(M18,#REF!)</f>
        <v>#REF!</v>
      </c>
      <c r="I18" s="134">
        <v>727.74000000000387</v>
      </c>
      <c r="J18" s="134">
        <v>533.52000000001135</v>
      </c>
      <c r="K18" s="134">
        <v>-20946.120000000003</v>
      </c>
      <c r="L18" s="134">
        <v>-17941.374000000029</v>
      </c>
      <c r="M18" s="134">
        <v>-7883.5680000000093</v>
      </c>
    </row>
    <row r="19" spans="1:13" x14ac:dyDescent="0.3">
      <c r="A19" s="66"/>
      <c r="B19" s="66"/>
      <c r="C19" s="66"/>
      <c r="D19" s="66"/>
      <c r="E19" s="66"/>
      <c r="F19" s="66"/>
      <c r="I19" s="131"/>
      <c r="J19" s="131"/>
      <c r="K19" s="131"/>
      <c r="L19" s="131"/>
      <c r="M19" s="131"/>
    </row>
    <row r="20" spans="1:13" ht="18" x14ac:dyDescent="0.3">
      <c r="A20" s="126" t="s">
        <v>40</v>
      </c>
      <c r="B20" s="66"/>
      <c r="C20" s="66"/>
      <c r="D20" s="66"/>
      <c r="E20" s="66"/>
      <c r="F20" s="66"/>
      <c r="I20" s="131"/>
      <c r="J20" s="131"/>
      <c r="K20" s="131"/>
      <c r="L20" s="131"/>
      <c r="M20" s="131"/>
    </row>
    <row r="21" spans="1:13" x14ac:dyDescent="0.3">
      <c r="A21" s="129" t="s">
        <v>14</v>
      </c>
      <c r="B21" s="69" t="e">
        <f>+ROUND(I21,#REF!)</f>
        <v>#REF!</v>
      </c>
      <c r="C21" s="69" t="e">
        <f>+ROUND(J21,#REF!)</f>
        <v>#REF!</v>
      </c>
      <c r="D21" s="69" t="e">
        <f>+ROUND(K21,#REF!)</f>
        <v>#REF!</v>
      </c>
      <c r="E21" s="69" t="e">
        <f>+ROUND(L21,#REF!)</f>
        <v>#REF!</v>
      </c>
      <c r="F21" s="69" t="e">
        <f>+ROUND(M21,#REF!)</f>
        <v>#REF!</v>
      </c>
      <c r="I21" s="130">
        <v>807735.6</v>
      </c>
      <c r="J21" s="130">
        <v>865321.92</v>
      </c>
      <c r="K21" s="130">
        <v>903527.44921773789</v>
      </c>
      <c r="L21" s="130">
        <v>945389.22111824551</v>
      </c>
      <c r="M21" s="130">
        <v>998382.83138458175</v>
      </c>
    </row>
    <row r="22" spans="1:13" x14ac:dyDescent="0.3">
      <c r="A22" s="129" t="s">
        <v>15</v>
      </c>
      <c r="B22" s="69" t="e">
        <f>+ROUND(I22,#REF!)</f>
        <v>#REF!</v>
      </c>
      <c r="C22" s="69" t="e">
        <f>+ROUND(J22,#REF!)</f>
        <v>#REF!</v>
      </c>
      <c r="D22" s="69" t="e">
        <f>+ROUND(K22,#REF!)</f>
        <v>#REF!</v>
      </c>
      <c r="E22" s="69" t="e">
        <f>+ROUND(L22,#REF!)</f>
        <v>#REF!</v>
      </c>
      <c r="F22" s="69" t="e">
        <f>+ROUND(M22,#REF!)</f>
        <v>#REF!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</row>
    <row r="23" spans="1:13" x14ac:dyDescent="0.3">
      <c r="A23" s="132" t="s">
        <v>16</v>
      </c>
      <c r="B23" s="133" t="e">
        <f>+ROUND(I23,#REF!)</f>
        <v>#REF!</v>
      </c>
      <c r="C23" s="133" t="e">
        <f>+ROUND(J23,#REF!)</f>
        <v>#REF!</v>
      </c>
      <c r="D23" s="133" t="e">
        <f>+ROUND(K23,#REF!)</f>
        <v>#REF!</v>
      </c>
      <c r="E23" s="133" t="e">
        <f>+ROUND(L23,#REF!)</f>
        <v>#REF!</v>
      </c>
      <c r="F23" s="133" t="e">
        <f>+ROUND(M23,#REF!)</f>
        <v>#REF!</v>
      </c>
      <c r="I23" s="134">
        <v>807735.6</v>
      </c>
      <c r="J23" s="134">
        <v>865321.92</v>
      </c>
      <c r="K23" s="134">
        <v>903527.44921773789</v>
      </c>
      <c r="L23" s="134">
        <v>945389.22111824551</v>
      </c>
      <c r="M23" s="134">
        <v>998382.83138458175</v>
      </c>
    </row>
    <row r="24" spans="1:13" x14ac:dyDescent="0.3">
      <c r="A24" s="66"/>
      <c r="B24" s="66"/>
      <c r="C24" s="66"/>
      <c r="D24" s="66"/>
      <c r="E24" s="66"/>
      <c r="F24" s="66"/>
      <c r="I24" s="131"/>
      <c r="J24" s="138"/>
      <c r="K24" s="138"/>
      <c r="L24" s="138"/>
      <c r="M24" s="138"/>
    </row>
    <row r="25" spans="1:13" x14ac:dyDescent="0.3">
      <c r="A25" s="129" t="s">
        <v>41</v>
      </c>
      <c r="B25" s="69" t="e">
        <f>+ROUND(I25,#REF!)</f>
        <v>#REF!</v>
      </c>
      <c r="C25" s="69" t="e">
        <f>+ROUND(J25,#REF!)</f>
        <v>#REF!</v>
      </c>
      <c r="D25" s="69" t="e">
        <f>+ROUND(K25,#REF!)</f>
        <v>#REF!</v>
      </c>
      <c r="E25" s="69" t="e">
        <f>+ROUND(L25,#REF!)</f>
        <v>#REF!</v>
      </c>
      <c r="F25" s="69" t="e">
        <f>+ROUND(M25,#REF!)</f>
        <v>#REF!</v>
      </c>
      <c r="I25" s="130">
        <v>768754.8</v>
      </c>
      <c r="J25" s="130">
        <v>823461.80400000012</v>
      </c>
      <c r="K25" s="130">
        <v>859757.05675685103</v>
      </c>
      <c r="L25" s="130">
        <v>899525.74006233329</v>
      </c>
      <c r="M25" s="130">
        <v>949869.66981535277</v>
      </c>
    </row>
    <row r="26" spans="1:13" x14ac:dyDescent="0.3">
      <c r="A26" s="129" t="s">
        <v>42</v>
      </c>
      <c r="B26" s="69" t="e">
        <f>+ROUND(I26,#REF!)</f>
        <v>#REF!</v>
      </c>
      <c r="C26" s="69" t="e">
        <f>+ROUND(J26,#REF!)</f>
        <v>#REF!</v>
      </c>
      <c r="D26" s="69" t="e">
        <f>+ROUND(K26,#REF!)</f>
        <v>#REF!</v>
      </c>
      <c r="E26" s="69" t="e">
        <f>+ROUND(L26,#REF!)</f>
        <v>#REF!</v>
      </c>
      <c r="F26" s="69" t="e">
        <f>+ROUND(M26,#REF!)</f>
        <v>#REF!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</row>
    <row r="27" spans="1:13" x14ac:dyDescent="0.3">
      <c r="A27" s="132" t="s">
        <v>20</v>
      </c>
      <c r="B27" s="133" t="e">
        <f>+ROUND(I27,#REF!)</f>
        <v>#REF!</v>
      </c>
      <c r="C27" s="133" t="e">
        <f>+ROUND(J27,#REF!)</f>
        <v>#REF!</v>
      </c>
      <c r="D27" s="133" t="e">
        <f>+ROUND(K27,#REF!)</f>
        <v>#REF!</v>
      </c>
      <c r="E27" s="133" t="e">
        <f>+ROUND(L27,#REF!)</f>
        <v>#REF!</v>
      </c>
      <c r="F27" s="133" t="e">
        <f>+ROUND(M27,#REF!)</f>
        <v>#REF!</v>
      </c>
      <c r="I27" s="134">
        <v>768754.8</v>
      </c>
      <c r="J27" s="134">
        <v>823461.80400000012</v>
      </c>
      <c r="K27" s="134">
        <v>859757.05675685103</v>
      </c>
      <c r="L27" s="134">
        <v>899525.74006233329</v>
      </c>
      <c r="M27" s="134">
        <v>949869.66981535277</v>
      </c>
    </row>
    <row r="28" spans="1:13" ht="8.25" customHeight="1" x14ac:dyDescent="0.3">
      <c r="A28" s="66"/>
      <c r="B28" s="66"/>
      <c r="C28" s="66"/>
      <c r="D28" s="66"/>
      <c r="E28" s="66"/>
      <c r="F28" s="66"/>
      <c r="I28" s="131"/>
      <c r="J28" s="131"/>
      <c r="K28" s="131"/>
      <c r="L28" s="131"/>
      <c r="M28" s="131"/>
    </row>
    <row r="29" spans="1:13" x14ac:dyDescent="0.3">
      <c r="A29" s="132" t="s">
        <v>21</v>
      </c>
      <c r="B29" s="133" t="e">
        <f>+ROUND(I29,#REF!)</f>
        <v>#REF!</v>
      </c>
      <c r="C29" s="133" t="e">
        <f>+ROUND(J29,#REF!)</f>
        <v>#REF!</v>
      </c>
      <c r="D29" s="133" t="e">
        <f>+ROUND(K29,#REF!)</f>
        <v>#REF!</v>
      </c>
      <c r="E29" s="133" t="e">
        <f>+ROUND(L29,#REF!)</f>
        <v>#REF!</v>
      </c>
      <c r="F29" s="133" t="e">
        <f>+ROUND(M29,#REF!)</f>
        <v>#REF!</v>
      </c>
      <c r="I29" s="134">
        <v>38980.79999999993</v>
      </c>
      <c r="J29" s="134">
        <v>41860.115999999922</v>
      </c>
      <c r="K29" s="134">
        <v>43770.392460886855</v>
      </c>
      <c r="L29" s="134">
        <v>45863.481055912212</v>
      </c>
      <c r="M29" s="134">
        <v>48513.161569228978</v>
      </c>
    </row>
    <row r="30" spans="1:13" ht="7.5" customHeight="1" x14ac:dyDescent="0.3">
      <c r="A30" s="66"/>
      <c r="B30" s="66"/>
      <c r="C30" s="66"/>
      <c r="D30" s="66"/>
      <c r="E30" s="66"/>
      <c r="F30" s="66"/>
      <c r="I30" s="131"/>
      <c r="J30" s="131"/>
      <c r="K30" s="131"/>
      <c r="L30" s="131"/>
      <c r="M30" s="131"/>
    </row>
    <row r="31" spans="1:13" x14ac:dyDescent="0.3">
      <c r="A31" s="132" t="s">
        <v>22</v>
      </c>
      <c r="B31" s="133" t="e">
        <f>+ROUND(I31,#REF!)</f>
        <v>#REF!</v>
      </c>
      <c r="C31" s="133" t="e">
        <f>+ROUND(J31,#REF!)</f>
        <v>#REF!</v>
      </c>
      <c r="D31" s="133" t="e">
        <f>+ROUND(K31,#REF!)</f>
        <v>#REF!</v>
      </c>
      <c r="E31" s="133" t="e">
        <f>+ROUND(L31,#REF!)</f>
        <v>#REF!</v>
      </c>
      <c r="F31" s="133" t="e">
        <f>+ROUND(M31,#REF!)</f>
        <v>#REF!</v>
      </c>
      <c r="I31" s="134">
        <v>807735.6</v>
      </c>
      <c r="J31" s="134">
        <v>865321.92</v>
      </c>
      <c r="K31" s="134">
        <v>903527.44921773789</v>
      </c>
      <c r="L31" s="134">
        <v>945389.22111824551</v>
      </c>
      <c r="M31" s="134">
        <v>998382.83138458175</v>
      </c>
    </row>
    <row r="32" spans="1:13" x14ac:dyDescent="0.3">
      <c r="A32" s="66"/>
      <c r="B32" s="66"/>
      <c r="C32" s="66"/>
      <c r="D32" s="66"/>
      <c r="E32" s="66"/>
      <c r="F32" s="66"/>
      <c r="I32" s="131"/>
      <c r="J32" s="131"/>
      <c r="K32" s="131"/>
      <c r="L32" s="131"/>
      <c r="M32" s="131"/>
    </row>
    <row r="33" spans="1:13" ht="18" x14ac:dyDescent="0.3">
      <c r="A33" s="126" t="s">
        <v>44</v>
      </c>
      <c r="B33" s="66"/>
      <c r="C33" s="66"/>
      <c r="D33" s="66"/>
      <c r="E33" s="66"/>
      <c r="F33" s="66"/>
      <c r="I33" s="131"/>
      <c r="J33" s="131"/>
      <c r="K33" s="131"/>
      <c r="L33" s="131"/>
      <c r="M33" s="131"/>
    </row>
    <row r="34" spans="1:13" x14ac:dyDescent="0.3">
      <c r="A34" s="132" t="s">
        <v>45</v>
      </c>
      <c r="B34" s="133" t="e">
        <f>+ROUND(I34,#REF!)</f>
        <v>#REF!</v>
      </c>
      <c r="C34" s="133" t="e">
        <f>+ROUND(J34,#REF!)</f>
        <v>#REF!</v>
      </c>
      <c r="D34" s="133" t="e">
        <f>+ROUND(K34,#REF!)</f>
        <v>#REF!</v>
      </c>
      <c r="E34" s="133" t="e">
        <f>+ROUND(L34,#REF!)</f>
        <v>#REF!</v>
      </c>
      <c r="F34" s="133" t="e">
        <f>+ROUND(M34,#REF!)</f>
        <v>#REF!</v>
      </c>
      <c r="I34" s="139">
        <v>1021672.8</v>
      </c>
      <c r="J34" s="139">
        <v>1097889.3135100908</v>
      </c>
      <c r="K34" s="139">
        <v>1149890.1790222342</v>
      </c>
      <c r="L34" s="139">
        <v>1206851.8371574574</v>
      </c>
      <c r="M34" s="139">
        <v>1278398.2139716123</v>
      </c>
    </row>
    <row r="35" spans="1:13" x14ac:dyDescent="0.3">
      <c r="A35" s="129" t="s">
        <v>46</v>
      </c>
      <c r="B35" s="69" t="e">
        <f>+ROUND(I35,#REF!)</f>
        <v>#REF!</v>
      </c>
      <c r="C35" s="69" t="e">
        <f>+ROUND(J35,#REF!)</f>
        <v>#REF!</v>
      </c>
      <c r="D35" s="69" t="e">
        <f>+ROUND(K35,#REF!)</f>
        <v>#REF!</v>
      </c>
      <c r="E35" s="69" t="e">
        <f>+ROUND(L35,#REF!)</f>
        <v>#REF!</v>
      </c>
      <c r="F35" s="69" t="e">
        <f>+ROUND(M35,#REF!)</f>
        <v>#REF!</v>
      </c>
      <c r="I35" s="130">
        <v>983235.6</v>
      </c>
      <c r="J35" s="130">
        <v>1056502.2936390375</v>
      </c>
      <c r="K35" s="130">
        <v>1106508.2979147236</v>
      </c>
      <c r="L35" s="130">
        <v>1161287.3066107377</v>
      </c>
      <c r="M35" s="130">
        <v>1230081.5345280578</v>
      </c>
    </row>
    <row r="36" spans="1:13" x14ac:dyDescent="0.3">
      <c r="A36" s="129" t="s">
        <v>47</v>
      </c>
      <c r="B36" s="69" t="e">
        <f>+ROUND(I36,#REF!)</f>
        <v>#REF!</v>
      </c>
      <c r="C36" s="69" t="e">
        <f>+ROUND(J36,#REF!)</f>
        <v>#REF!</v>
      </c>
      <c r="D36" s="69" t="e">
        <f>+ROUND(K36,#REF!)</f>
        <v>#REF!</v>
      </c>
      <c r="E36" s="69" t="e">
        <f>+ROUND(L36,#REF!)</f>
        <v>#REF!</v>
      </c>
      <c r="F36" s="69" t="e">
        <f>+ROUND(M36,#REF!)</f>
        <v>#REF!</v>
      </c>
      <c r="I36" s="130">
        <v>38437.20000000007</v>
      </c>
      <c r="J36" s="130">
        <v>41387.019871053286</v>
      </c>
      <c r="K36" s="130">
        <v>43381.881107510533</v>
      </c>
      <c r="L36" s="130">
        <v>45564.530546719674</v>
      </c>
      <c r="M36" s="130">
        <v>48316.679443554487</v>
      </c>
    </row>
    <row r="37" spans="1:13" x14ac:dyDescent="0.3">
      <c r="A37" s="129" t="s">
        <v>263</v>
      </c>
      <c r="B37" s="69" t="e">
        <f>+ROUND(I37,#REF!)</f>
        <v>#REF!</v>
      </c>
      <c r="C37" s="69" t="e">
        <f>+ROUND(J37,#REF!)</f>
        <v>#REF!</v>
      </c>
      <c r="D37" s="69" t="e">
        <f>+ROUND(K37,#REF!)</f>
        <v>#REF!</v>
      </c>
      <c r="E37" s="69" t="e">
        <f>+ROUND(L37,#REF!)</f>
        <v>#REF!</v>
      </c>
      <c r="F37" s="69" t="e">
        <f>+ROUND(M37,#REF!)</f>
        <v>#REF!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</row>
    <row r="38" spans="1:13" x14ac:dyDescent="0.3">
      <c r="A38" s="132" t="s">
        <v>22</v>
      </c>
      <c r="B38" s="133" t="e">
        <f>+ROUND(I38,#REF!)</f>
        <v>#REF!</v>
      </c>
      <c r="C38" s="133" t="e">
        <f>+ROUND(J38,#REF!)</f>
        <v>#REF!</v>
      </c>
      <c r="D38" s="133" t="e">
        <f>+ROUND(K38,#REF!)</f>
        <v>#REF!</v>
      </c>
      <c r="E38" s="133" t="e">
        <f>+ROUND(L38,#REF!)</f>
        <v>#REF!</v>
      </c>
      <c r="F38" s="133" t="e">
        <f>+ROUND(M38,#REF!)</f>
        <v>#REF!</v>
      </c>
      <c r="I38" s="134">
        <v>1021672.8</v>
      </c>
      <c r="J38" s="134">
        <v>1097889.3135100908</v>
      </c>
      <c r="K38" s="134">
        <v>1149890.1790222342</v>
      </c>
      <c r="L38" s="134">
        <v>1206851.8371574574</v>
      </c>
      <c r="M38" s="134">
        <v>1278398.2139716123</v>
      </c>
    </row>
  </sheetData>
  <mergeCells count="1">
    <mergeCell ref="I1:M1"/>
  </mergeCell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DB3A-B9E6-46C9-97B5-BB5F70D26EE1}">
  <dimension ref="A1:M37"/>
  <sheetViews>
    <sheetView zoomScaleNormal="100" workbookViewId="0"/>
  </sheetViews>
  <sheetFormatPr defaultColWidth="8.77734375" defaultRowHeight="14.4" x14ac:dyDescent="0.3"/>
  <cols>
    <col min="1" max="1" width="42.6640625" bestFit="1" customWidth="1"/>
    <col min="2" max="2" width="10.44140625" bestFit="1" customWidth="1"/>
    <col min="3" max="3" width="11.33203125" bestFit="1" customWidth="1"/>
    <col min="4" max="6" width="10.44140625" bestFit="1" customWidth="1"/>
    <col min="9" max="13" width="10.44140625" hidden="1" customWidth="1"/>
  </cols>
  <sheetData>
    <row r="1" spans="1:13" ht="18.600000000000001" thickBot="1" x14ac:dyDescent="0.35">
      <c r="A1" s="126" t="s">
        <v>264</v>
      </c>
      <c r="B1" s="128">
        <v>2020</v>
      </c>
      <c r="C1" s="128">
        <f>B1+1</f>
        <v>2021</v>
      </c>
      <c r="D1" s="128">
        <f t="shared" ref="D1:F1" si="0">C1+1</f>
        <v>2022</v>
      </c>
      <c r="E1" s="128">
        <f t="shared" si="0"/>
        <v>2023</v>
      </c>
      <c r="F1" s="128">
        <f t="shared" si="0"/>
        <v>2024</v>
      </c>
      <c r="I1" s="164" t="s">
        <v>262</v>
      </c>
      <c r="J1" s="165"/>
      <c r="K1" s="165"/>
      <c r="L1" s="165"/>
      <c r="M1" s="166"/>
    </row>
    <row r="2" spans="1:13" x14ac:dyDescent="0.3">
      <c r="A2" s="140" t="s">
        <v>28</v>
      </c>
      <c r="B2" s="66"/>
      <c r="C2" s="66"/>
      <c r="D2" s="66"/>
      <c r="E2" s="66"/>
      <c r="F2" s="66"/>
    </row>
    <row r="3" spans="1:13" x14ac:dyDescent="0.3">
      <c r="A3" s="141" t="s">
        <v>61</v>
      </c>
      <c r="B3" s="66"/>
      <c r="C3" s="66"/>
      <c r="D3" s="66"/>
      <c r="E3" s="66"/>
      <c r="F3" s="66"/>
    </row>
    <row r="4" spans="1:13" x14ac:dyDescent="0.3">
      <c r="A4" s="129" t="s">
        <v>62</v>
      </c>
      <c r="B4" s="69" t="e">
        <f>+ROUND(I4,#REF!)</f>
        <v>#REF!</v>
      </c>
      <c r="C4" s="69" t="e">
        <f>+ROUND(J4,#REF!)</f>
        <v>#REF!</v>
      </c>
      <c r="D4" s="69" t="e">
        <f>+ROUND(K4,#REF!)</f>
        <v>#REF!</v>
      </c>
      <c r="E4" s="69" t="e">
        <f>+ROUND(L4,#REF!)</f>
        <v>#REF!</v>
      </c>
      <c r="F4" s="69" t="e">
        <f>+ROUND(M4,#REF!)</f>
        <v>#REF!</v>
      </c>
      <c r="I4" s="130">
        <v>1189105.44</v>
      </c>
      <c r="J4" s="130">
        <v>951288.12</v>
      </c>
      <c r="K4" s="130">
        <v>858268.76</v>
      </c>
      <c r="L4" s="130">
        <v>884023.04</v>
      </c>
      <c r="M4" s="130">
        <v>910543.48</v>
      </c>
    </row>
    <row r="5" spans="1:13" x14ac:dyDescent="0.3">
      <c r="A5" s="142" t="s">
        <v>63</v>
      </c>
      <c r="B5" s="69" t="e">
        <f>+ROUND(I5,#REF!)</f>
        <v>#REF!</v>
      </c>
      <c r="C5" s="69" t="e">
        <f>+ROUND(J5,#REF!)</f>
        <v>#REF!</v>
      </c>
      <c r="D5" s="69" t="e">
        <f>+ROUND(K5,#REF!)</f>
        <v>#REF!</v>
      </c>
      <c r="E5" s="69" t="e">
        <f>+ROUND(L5,#REF!)</f>
        <v>#REF!</v>
      </c>
      <c r="F5" s="69" t="e">
        <f>+ROUND(M5,#REF!)</f>
        <v>#REF!</v>
      </c>
      <c r="I5" s="130">
        <v>801288.12</v>
      </c>
      <c r="J5" s="130">
        <v>1300000</v>
      </c>
      <c r="K5" s="130">
        <v>619454.28</v>
      </c>
      <c r="L5" s="130">
        <v>639537.72</v>
      </c>
      <c r="M5" s="130">
        <v>660224.04</v>
      </c>
    </row>
    <row r="6" spans="1:13" x14ac:dyDescent="0.3">
      <c r="A6" s="66"/>
      <c r="B6" s="66"/>
      <c r="C6" s="66"/>
      <c r="D6" s="66"/>
      <c r="E6" s="66"/>
      <c r="F6" s="66"/>
      <c r="I6" s="131"/>
      <c r="J6" s="131"/>
      <c r="K6" s="131"/>
      <c r="L6" s="131"/>
      <c r="M6" s="131"/>
    </row>
    <row r="7" spans="1:13" x14ac:dyDescent="0.3">
      <c r="A7" s="141" t="s">
        <v>36</v>
      </c>
      <c r="B7" s="133" t="e">
        <f>+ROUND(I7,#REF!)</f>
        <v>#REF!</v>
      </c>
      <c r="C7" s="133" t="e">
        <f>+ROUND(J7,#REF!)</f>
        <v>#REF!</v>
      </c>
      <c r="D7" s="133" t="e">
        <f>+ROUND(K7,#REF!)</f>
        <v>#REF!</v>
      </c>
      <c r="E7" s="133" t="e">
        <f>+ROUND(L7,#REF!)</f>
        <v>#REF!</v>
      </c>
      <c r="F7" s="133" t="e">
        <f>+ROUND(M7,#REF!)</f>
        <v>#REF!</v>
      </c>
      <c r="I7" s="139">
        <v>369942.24</v>
      </c>
      <c r="J7" s="139">
        <v>294770.64</v>
      </c>
      <c r="K7" s="139">
        <v>261285.68000000002</v>
      </c>
      <c r="L7" s="139">
        <v>269123.12</v>
      </c>
      <c r="M7" s="139">
        <v>277199.2</v>
      </c>
    </row>
    <row r="8" spans="1:13" x14ac:dyDescent="0.3">
      <c r="A8" s="66"/>
      <c r="B8" s="127"/>
      <c r="C8" s="127"/>
      <c r="D8" s="127"/>
      <c r="E8" s="127"/>
      <c r="F8" s="127"/>
      <c r="I8" s="143"/>
      <c r="J8" s="143"/>
      <c r="K8" s="143"/>
      <c r="L8" s="143"/>
      <c r="M8" s="143"/>
    </row>
    <row r="9" spans="1:13" x14ac:dyDescent="0.3">
      <c r="A9" s="141" t="s">
        <v>64</v>
      </c>
      <c r="B9" s="133" t="e">
        <f>+ROUND(I9,#REF!)</f>
        <v>#REF!</v>
      </c>
      <c r="C9" s="133" t="e">
        <f>+ROUND(J9,#REF!)</f>
        <v>#REF!</v>
      </c>
      <c r="D9" s="133" t="e">
        <f>+ROUND(K9,#REF!)</f>
        <v>#REF!</v>
      </c>
      <c r="E9" s="133" t="e">
        <f>+ROUND(L9,#REF!)</f>
        <v>#REF!</v>
      </c>
      <c r="F9" s="133" t="e">
        <f>+ROUND(M9,#REF!)</f>
        <v>#REF!</v>
      </c>
      <c r="I9" s="134">
        <v>17875.079999999958</v>
      </c>
      <c r="J9" s="134">
        <v>-643482.52</v>
      </c>
      <c r="K9" s="134">
        <v>-22471.200000000041</v>
      </c>
      <c r="L9" s="134">
        <v>-24637.79999999993</v>
      </c>
      <c r="M9" s="134">
        <v>-26879.760000000068</v>
      </c>
    </row>
    <row r="10" spans="1:13" x14ac:dyDescent="0.3">
      <c r="A10" s="66"/>
      <c r="B10" s="66"/>
      <c r="C10" s="66"/>
      <c r="D10" s="66"/>
      <c r="E10" s="66"/>
      <c r="F10" s="66"/>
      <c r="I10" s="131"/>
      <c r="J10" s="131"/>
      <c r="K10" s="131"/>
      <c r="L10" s="131"/>
      <c r="M10" s="131"/>
    </row>
    <row r="11" spans="1:13" x14ac:dyDescent="0.3">
      <c r="A11" s="141" t="s">
        <v>5</v>
      </c>
      <c r="B11" s="133" t="e">
        <f>+ROUND(I11,#REF!)</f>
        <v>#REF!</v>
      </c>
      <c r="C11" s="133" t="e">
        <f>+ROUND(J11,#REF!)</f>
        <v>#REF!</v>
      </c>
      <c r="D11" s="133" t="e">
        <f>+ROUND(K11,#REF!)</f>
        <v>#REF!</v>
      </c>
      <c r="E11" s="133" t="e">
        <f>+ROUND(L11,#REF!)</f>
        <v>#REF!</v>
      </c>
      <c r="F11" s="133" t="e">
        <f>+ROUND(M11,#REF!)</f>
        <v>#REF!</v>
      </c>
      <c r="I11" s="139">
        <v>81508.12000000001</v>
      </c>
      <c r="J11" s="139">
        <v>68075.199999999997</v>
      </c>
      <c r="K11" s="139">
        <v>56821.440000000002</v>
      </c>
      <c r="L11" s="139">
        <v>55804.08</v>
      </c>
      <c r="M11" s="139">
        <v>57480.840000000004</v>
      </c>
    </row>
    <row r="12" spans="1:13" x14ac:dyDescent="0.3">
      <c r="A12" s="66"/>
      <c r="B12" s="66"/>
      <c r="C12" s="66"/>
      <c r="D12" s="66"/>
      <c r="E12" s="66"/>
      <c r="F12" s="66"/>
      <c r="I12" s="131"/>
      <c r="J12" s="131"/>
      <c r="K12" s="131"/>
      <c r="L12" s="131"/>
      <c r="M12" s="131"/>
    </row>
    <row r="13" spans="1:13" x14ac:dyDescent="0.3">
      <c r="A13" s="141" t="s">
        <v>10</v>
      </c>
      <c r="B13" s="133" t="e">
        <f>+ROUND(I13,#REF!)</f>
        <v>#REF!</v>
      </c>
      <c r="C13" s="133" t="e">
        <f>+ROUND(J13,#REF!)</f>
        <v>#REF!</v>
      </c>
      <c r="D13" s="133" t="e">
        <f>+ROUND(K13,#REF!)</f>
        <v>#REF!</v>
      </c>
      <c r="E13" s="133" t="e">
        <f>+ROUND(L13,#REF!)</f>
        <v>#REF!</v>
      </c>
      <c r="F13" s="133" t="e">
        <f>+ROUND(M13,#REF!)</f>
        <v>#REF!</v>
      </c>
      <c r="I13" s="134">
        <v>99383.199999999968</v>
      </c>
      <c r="J13" s="134">
        <v>-575407.32000000007</v>
      </c>
      <c r="K13" s="134">
        <v>34350.239999999962</v>
      </c>
      <c r="L13" s="134">
        <v>31166.280000000072</v>
      </c>
      <c r="M13" s="134">
        <v>30601.079999999936</v>
      </c>
    </row>
    <row r="14" spans="1:13" x14ac:dyDescent="0.3">
      <c r="A14" s="141" t="s">
        <v>39</v>
      </c>
      <c r="B14" s="133" t="e">
        <f>+ROUND(I14,#REF!)</f>
        <v>#REF!</v>
      </c>
      <c r="C14" s="133" t="e">
        <f>+ROUND(J14,#REF!)</f>
        <v>#REF!</v>
      </c>
      <c r="D14" s="133" t="e">
        <f>+ROUND(K14,#REF!)</f>
        <v>#REF!</v>
      </c>
      <c r="E14" s="133" t="e">
        <f>+ROUND(L14,#REF!)</f>
        <v>#REF!</v>
      </c>
      <c r="F14" s="133" t="e">
        <f>+ROUND(M14,#REF!)</f>
        <v>#REF!</v>
      </c>
      <c r="I14" s="134">
        <v>34784.119999999988</v>
      </c>
      <c r="J14" s="134">
        <v>-201392.56200000001</v>
      </c>
      <c r="K14" s="134">
        <v>12022.583999999986</v>
      </c>
      <c r="L14" s="134">
        <v>6544.9188000000149</v>
      </c>
      <c r="M14" s="134">
        <v>6426.2267999999867</v>
      </c>
    </row>
    <row r="15" spans="1:13" x14ac:dyDescent="0.3">
      <c r="A15" s="141" t="s">
        <v>12</v>
      </c>
      <c r="B15" s="133" t="e">
        <f>+ROUND(I15,#REF!)</f>
        <v>#REF!</v>
      </c>
      <c r="C15" s="133" t="e">
        <f>+ROUND(J15,#REF!)</f>
        <v>#REF!</v>
      </c>
      <c r="D15" s="133" t="e">
        <f>+ROUND(K15,#REF!)</f>
        <v>#REF!</v>
      </c>
      <c r="E15" s="133" t="e">
        <f>+ROUND(L15,#REF!)</f>
        <v>#REF!</v>
      </c>
      <c r="F15" s="133" t="e">
        <f>+ROUND(M15,#REF!)</f>
        <v>#REF!</v>
      </c>
      <c r="I15" s="134">
        <v>64599.07999999998</v>
      </c>
      <c r="J15" s="134">
        <v>-374014.75800000003</v>
      </c>
      <c r="K15" s="134">
        <v>22327.655999999974</v>
      </c>
      <c r="L15" s="134">
        <v>24621.361200000058</v>
      </c>
      <c r="M15" s="134">
        <v>24174.85319999995</v>
      </c>
    </row>
    <row r="16" spans="1:13" x14ac:dyDescent="0.3">
      <c r="A16" s="66"/>
      <c r="B16" s="66"/>
      <c r="C16" s="66"/>
      <c r="D16" s="66"/>
      <c r="E16" s="66"/>
      <c r="F16" s="66"/>
      <c r="I16" s="131"/>
      <c r="J16" s="131"/>
      <c r="K16" s="131"/>
      <c r="L16" s="131"/>
      <c r="M16" s="131"/>
    </row>
    <row r="17" spans="1:13" x14ac:dyDescent="0.3">
      <c r="A17" s="140" t="s">
        <v>40</v>
      </c>
      <c r="B17" s="66"/>
      <c r="C17" s="66"/>
      <c r="D17" s="66"/>
      <c r="E17" s="66"/>
      <c r="F17" s="66"/>
      <c r="I17" s="131"/>
      <c r="J17" s="131"/>
      <c r="K17" s="131"/>
      <c r="L17" s="131"/>
      <c r="M17" s="131"/>
    </row>
    <row r="18" spans="1:13" ht="14.25" customHeight="1" x14ac:dyDescent="0.3">
      <c r="A18" s="132" t="s">
        <v>16</v>
      </c>
      <c r="B18" s="133" t="e">
        <f>+ROUND(I18,#REF!)</f>
        <v>#REF!</v>
      </c>
      <c r="C18" s="133" t="e">
        <f>+ROUND(J18,#REF!)</f>
        <v>#REF!</v>
      </c>
      <c r="D18" s="133" t="e">
        <f>+ROUND(K18,#REF!)</f>
        <v>#REF!</v>
      </c>
      <c r="E18" s="133" t="e">
        <f>+ROUND(L18,#REF!)</f>
        <v>#REF!</v>
      </c>
      <c r="F18" s="133" t="e">
        <f>+ROUND(M18,#REF!)</f>
        <v>#REF!</v>
      </c>
      <c r="I18" s="139">
        <v>2799950.56</v>
      </c>
      <c r="J18" s="139">
        <v>2009647.162</v>
      </c>
      <c r="K18" s="139">
        <v>2006101.1481193118</v>
      </c>
      <c r="L18" s="139">
        <v>2103384.3096840465</v>
      </c>
      <c r="M18" s="139">
        <v>2203738.1850569691</v>
      </c>
    </row>
    <row r="19" spans="1:13" x14ac:dyDescent="0.3">
      <c r="A19" s="66"/>
      <c r="B19" s="66"/>
      <c r="C19" s="66"/>
      <c r="D19" s="66"/>
      <c r="E19" s="66"/>
      <c r="F19" s="66"/>
      <c r="I19" s="131"/>
      <c r="J19" s="131"/>
      <c r="K19" s="131"/>
      <c r="L19" s="131"/>
      <c r="M19" s="131"/>
    </row>
    <row r="20" spans="1:13" x14ac:dyDescent="0.3">
      <c r="A20" s="129" t="s">
        <v>65</v>
      </c>
      <c r="B20" s="69" t="e">
        <f>+ROUND(I20,#REF!)</f>
        <v>#REF!</v>
      </c>
      <c r="C20" s="69" t="e">
        <f>+ROUND(J20,#REF!)</f>
        <v>#REF!</v>
      </c>
      <c r="D20" s="69" t="e">
        <f>+ROUND(K20,#REF!)</f>
        <v>#REF!</v>
      </c>
      <c r="E20" s="69" t="e">
        <f>+ROUND(L20,#REF!)</f>
        <v>#REF!</v>
      </c>
      <c r="F20" s="69" t="e">
        <f>+ROUND(M20,#REF!)</f>
        <v>#REF!</v>
      </c>
      <c r="I20" s="130">
        <v>785262.35759999999</v>
      </c>
      <c r="J20" s="130">
        <v>1209299.7727830999</v>
      </c>
      <c r="K20" s="130">
        <v>619454.28</v>
      </c>
      <c r="L20" s="130">
        <v>639537.72</v>
      </c>
      <c r="M20" s="130">
        <v>660224.04</v>
      </c>
    </row>
    <row r="21" spans="1:13" x14ac:dyDescent="0.3">
      <c r="A21" s="142" t="s">
        <v>66</v>
      </c>
      <c r="B21" s="69" t="e">
        <f>+ROUND(I21,#REF!)</f>
        <v>#REF!</v>
      </c>
      <c r="C21" s="69" t="e">
        <f>+ROUND(J21,#REF!)</f>
        <v>#REF!</v>
      </c>
      <c r="D21" s="69" t="e">
        <f>+ROUND(K21,#REF!)</f>
        <v>#REF!</v>
      </c>
      <c r="E21" s="69" t="e">
        <f>+ROUND(L21,#REF!)</f>
        <v>#REF!</v>
      </c>
      <c r="F21" s="69" t="e">
        <f>+ROUND(M21,#REF!)</f>
        <v>#REF!</v>
      </c>
      <c r="I21" s="130">
        <v>528493.4</v>
      </c>
      <c r="J21" s="130">
        <v>422794.72</v>
      </c>
      <c r="K21" s="130">
        <v>435480.32000000001</v>
      </c>
      <c r="L21" s="130">
        <v>448542.72000000003</v>
      </c>
      <c r="M21" s="130">
        <v>462000.75999999995</v>
      </c>
    </row>
    <row r="22" spans="1:13" x14ac:dyDescent="0.3">
      <c r="A22" s="142" t="s">
        <v>52</v>
      </c>
      <c r="B22" s="69" t="e">
        <f>+ROUND(I22,#REF!)</f>
        <v>#REF!</v>
      </c>
      <c r="C22" s="69" t="e">
        <f>+ROUND(J22,#REF!)</f>
        <v>#REF!</v>
      </c>
      <c r="D22" s="69" t="e">
        <f>+ROUND(K22,#REF!)</f>
        <v>#REF!</v>
      </c>
      <c r="E22" s="69" t="e">
        <f>+ROUND(L22,#REF!)</f>
        <v>#REF!</v>
      </c>
      <c r="F22" s="69" t="e">
        <f>+ROUND(M22,#REF!)</f>
        <v>#REF!</v>
      </c>
      <c r="I22" s="130">
        <v>300184</v>
      </c>
      <c r="J22" s="130">
        <v>237610.08000000002</v>
      </c>
      <c r="K22" s="130">
        <v>248223.28</v>
      </c>
      <c r="L22" s="130">
        <v>255671.36000000002</v>
      </c>
      <c r="M22" s="130">
        <v>263339.24</v>
      </c>
    </row>
    <row r="23" spans="1:13" x14ac:dyDescent="0.3">
      <c r="A23" s="132" t="s">
        <v>20</v>
      </c>
      <c r="B23" s="133" t="e">
        <f>+ROUND(I23,#REF!)</f>
        <v>#REF!</v>
      </c>
      <c r="C23" s="133" t="e">
        <f>+ROUND(J23,#REF!)</f>
        <v>#REF!</v>
      </c>
      <c r="D23" s="133" t="e">
        <f>+ROUND(K23,#REF!)</f>
        <v>#REF!</v>
      </c>
      <c r="E23" s="133" t="e">
        <f>+ROUND(L23,#REF!)</f>
        <v>#REF!</v>
      </c>
      <c r="F23" s="133" t="e">
        <f>+ROUND(M23,#REF!)</f>
        <v>#REF!</v>
      </c>
      <c r="I23" s="134">
        <v>1613939.7576000001</v>
      </c>
      <c r="J23" s="134">
        <v>1869704.5727831</v>
      </c>
      <c r="K23" s="134">
        <v>1303157.8800000001</v>
      </c>
      <c r="L23" s="134">
        <v>1343751.8</v>
      </c>
      <c r="M23" s="134">
        <v>1385564.04</v>
      </c>
    </row>
    <row r="24" spans="1:13" x14ac:dyDescent="0.3">
      <c r="A24" s="66"/>
      <c r="B24" s="66"/>
      <c r="C24" s="66"/>
      <c r="D24" s="66"/>
      <c r="E24" s="66"/>
      <c r="F24" s="66"/>
      <c r="I24" s="131"/>
      <c r="J24" s="131"/>
      <c r="K24" s="131"/>
      <c r="L24" s="131"/>
      <c r="M24" s="131"/>
    </row>
    <row r="25" spans="1:13" x14ac:dyDescent="0.3">
      <c r="A25" s="132" t="s">
        <v>21</v>
      </c>
      <c r="B25" s="133" t="e">
        <f>+ROUND(I25,#REF!)</f>
        <v>#REF!</v>
      </c>
      <c r="C25" s="133" t="e">
        <f>+ROUND(J25,#REF!)</f>
        <v>#REF!</v>
      </c>
      <c r="D25" s="133" t="e">
        <f>+ROUND(K25,#REF!)</f>
        <v>#REF!</v>
      </c>
      <c r="E25" s="133" t="e">
        <f>+ROUND(L25,#REF!)</f>
        <v>#REF!</v>
      </c>
      <c r="F25" s="133" t="e">
        <f>+ROUND(M25,#REF!)</f>
        <v>#REF!</v>
      </c>
      <c r="I25" s="134">
        <v>1186010.8023999999</v>
      </c>
      <c r="J25" s="134">
        <v>139942.58921690006</v>
      </c>
      <c r="K25" s="134">
        <v>702943.26811931166</v>
      </c>
      <c r="L25" s="134">
        <v>759632.5096840465</v>
      </c>
      <c r="M25" s="134">
        <v>818174.14505696902</v>
      </c>
    </row>
    <row r="26" spans="1:13" x14ac:dyDescent="0.3">
      <c r="A26" s="66"/>
      <c r="B26" s="66"/>
      <c r="C26" s="66"/>
      <c r="D26" s="66"/>
      <c r="E26" s="66"/>
      <c r="F26" s="66"/>
      <c r="I26" s="131"/>
      <c r="J26" s="131"/>
      <c r="K26" s="131"/>
      <c r="L26" s="131"/>
      <c r="M26" s="131"/>
    </row>
    <row r="27" spans="1:13" x14ac:dyDescent="0.3">
      <c r="A27" s="132" t="s">
        <v>22</v>
      </c>
      <c r="B27" s="133" t="e">
        <f>+ROUND(I27,#REF!)</f>
        <v>#REF!</v>
      </c>
      <c r="C27" s="133" t="e">
        <f>+ROUND(J27,#REF!)</f>
        <v>#REF!</v>
      </c>
      <c r="D27" s="133" t="e">
        <f>+ROUND(K27,#REF!)</f>
        <v>#REF!</v>
      </c>
      <c r="E27" s="133" t="e">
        <f>+ROUND(L27,#REF!)</f>
        <v>#REF!</v>
      </c>
      <c r="F27" s="133" t="e">
        <f>+ROUND(M27,#REF!)</f>
        <v>#REF!</v>
      </c>
      <c r="I27" s="134">
        <v>2799950.56</v>
      </c>
      <c r="J27" s="134">
        <v>2009647.162</v>
      </c>
      <c r="K27" s="134">
        <v>2006101.1481193118</v>
      </c>
      <c r="L27" s="134">
        <v>2103384.3096840465</v>
      </c>
      <c r="M27" s="134">
        <v>2203738.1850569691</v>
      </c>
    </row>
    <row r="28" spans="1:13" x14ac:dyDescent="0.3">
      <c r="A28" s="66"/>
      <c r="B28" s="66"/>
      <c r="C28" s="66"/>
      <c r="D28" s="66"/>
      <c r="E28" s="66"/>
      <c r="F28" s="66"/>
      <c r="I28" s="131"/>
      <c r="J28" s="131"/>
      <c r="K28" s="131"/>
      <c r="L28" s="131"/>
      <c r="M28" s="131"/>
    </row>
    <row r="29" spans="1:13" x14ac:dyDescent="0.3">
      <c r="A29" s="140" t="s">
        <v>44</v>
      </c>
      <c r="B29" s="66"/>
      <c r="C29" s="66"/>
      <c r="D29" s="66"/>
      <c r="E29" s="66"/>
      <c r="F29" s="66"/>
      <c r="I29" s="131"/>
      <c r="J29" s="131"/>
      <c r="K29" s="131"/>
      <c r="L29" s="131"/>
      <c r="M29" s="131"/>
    </row>
    <row r="30" spans="1:13" x14ac:dyDescent="0.3">
      <c r="A30" s="132" t="s">
        <v>45</v>
      </c>
      <c r="B30" s="133" t="e">
        <f>+ROUND(I30,#REF!)</f>
        <v>#REF!</v>
      </c>
      <c r="C30" s="133" t="e">
        <f>+ROUND(J30,#REF!)</f>
        <v>#REF!</v>
      </c>
      <c r="D30" s="133" t="e">
        <f>+ROUND(K30,#REF!)</f>
        <v>#REF!</v>
      </c>
      <c r="E30" s="133" t="e">
        <f>+ROUND(L30,#REF!)</f>
        <v>#REF!</v>
      </c>
      <c r="F30" s="133" t="e">
        <f>+ROUND(M30,#REF!)</f>
        <v>#REF!</v>
      </c>
      <c r="I30" s="139">
        <v>3007090.08</v>
      </c>
      <c r="J30" s="139">
        <v>2163329.0148101938</v>
      </c>
      <c r="K30" s="139">
        <v>2165032.2013896126</v>
      </c>
      <c r="L30" s="139">
        <v>2275458.8125694618</v>
      </c>
      <c r="M30" s="139">
        <v>2389720.8312339731</v>
      </c>
    </row>
    <row r="31" spans="1:13" hidden="1" x14ac:dyDescent="0.3">
      <c r="A31" s="132"/>
      <c r="B31" s="144"/>
      <c r="C31" s="144"/>
      <c r="D31" s="144"/>
      <c r="E31" s="144"/>
      <c r="F31" s="144"/>
      <c r="I31" s="139"/>
      <c r="J31" s="139"/>
      <c r="K31" s="139"/>
      <c r="L31" s="139"/>
      <c r="M31" s="139"/>
    </row>
    <row r="32" spans="1:13" x14ac:dyDescent="0.3">
      <c r="A32" s="129" t="s">
        <v>46</v>
      </c>
      <c r="B32" s="69" t="e">
        <f>+ROUND(I32,#REF!)</f>
        <v>#REF!</v>
      </c>
      <c r="C32" s="69" t="e">
        <f>+ROUND(J32,#REF!)</f>
        <v>#REF!</v>
      </c>
      <c r="D32" s="69" t="e">
        <f>+ROUND(K32,#REF!)</f>
        <v>#REF!</v>
      </c>
      <c r="E32" s="69" t="e">
        <f>+ROUND(L32,#REF!)</f>
        <v>#REF!</v>
      </c>
      <c r="F32" s="69" t="e">
        <f>+ROUND(M32,#REF!)</f>
        <v>#REF!</v>
      </c>
      <c r="I32" s="130">
        <v>1801085.1600000001</v>
      </c>
      <c r="J32" s="130">
        <v>1525198.4800000002</v>
      </c>
      <c r="K32" s="130">
        <v>1457343.0800000003</v>
      </c>
      <c r="L32" s="130">
        <v>1506641.0800000003</v>
      </c>
      <c r="M32" s="130">
        <v>1557584.4400000004</v>
      </c>
    </row>
    <row r="33" spans="1:13" hidden="1" x14ac:dyDescent="0.3">
      <c r="A33" s="129"/>
      <c r="B33" s="69" t="e">
        <f>+ROUND(I33,#REF!)</f>
        <v>#REF!</v>
      </c>
      <c r="C33" s="69" t="e">
        <f>+ROUND(J33,#REF!)</f>
        <v>#REF!</v>
      </c>
      <c r="D33" s="69" t="e">
        <f>+ROUND(K33,#REF!)</f>
        <v>#REF!</v>
      </c>
      <c r="E33" s="69" t="e">
        <f>+ROUND(L33,#REF!)</f>
        <v>#REF!</v>
      </c>
      <c r="F33" s="69" t="e">
        <f>+ROUND(M33,#REF!)</f>
        <v>#REF!</v>
      </c>
      <c r="I33" s="130"/>
      <c r="J33" s="145"/>
      <c r="K33" s="130"/>
      <c r="L33" s="130"/>
      <c r="M33" s="130"/>
    </row>
    <row r="34" spans="1:13" x14ac:dyDescent="0.3">
      <c r="A34" s="129" t="s">
        <v>47</v>
      </c>
      <c r="B34" s="69" t="e">
        <f>+ROUND(I34,#REF!)</f>
        <v>#REF!</v>
      </c>
      <c r="C34" s="69" t="e">
        <f>+ROUND(J34,#REF!)</f>
        <v>#REF!</v>
      </c>
      <c r="D34" s="69" t="e">
        <f>+ROUND(K34,#REF!)</f>
        <v>#REF!</v>
      </c>
      <c r="E34" s="69" t="e">
        <f>+ROUND(L34,#REF!)</f>
        <v>#REF!</v>
      </c>
      <c r="F34" s="69" t="e">
        <f>+ROUND(M34,#REF!)</f>
        <v>#REF!</v>
      </c>
      <c r="I34" s="130">
        <v>270162.77400000003</v>
      </c>
      <c r="J34" s="130">
        <v>228779.77200000003</v>
      </c>
      <c r="K34" s="130">
        <v>218601.46200000003</v>
      </c>
      <c r="L34" s="130">
        <v>225996.16200000004</v>
      </c>
      <c r="M34" s="130">
        <v>233637.66600000006</v>
      </c>
    </row>
    <row r="35" spans="1:13" hidden="1" x14ac:dyDescent="0.3">
      <c r="A35" s="129"/>
      <c r="B35" s="69" t="e">
        <f>+ROUND(I35,#REF!)</f>
        <v>#REF!</v>
      </c>
      <c r="C35" s="69" t="e">
        <f>+ROUND(J35,#REF!)</f>
        <v>#REF!</v>
      </c>
      <c r="D35" s="69" t="e">
        <f>+ROUND(K35,#REF!)</f>
        <v>#REF!</v>
      </c>
      <c r="E35" s="69" t="e">
        <f>+ROUND(L35,#REF!)</f>
        <v>#REF!</v>
      </c>
      <c r="F35" s="69" t="e">
        <f>+ROUND(M35,#REF!)</f>
        <v>#REF!</v>
      </c>
      <c r="I35" s="130"/>
      <c r="J35" s="130"/>
      <c r="K35" s="130"/>
      <c r="L35" s="130"/>
      <c r="M35" s="130"/>
    </row>
    <row r="36" spans="1:13" x14ac:dyDescent="0.3">
      <c r="A36" s="129" t="s">
        <v>263</v>
      </c>
      <c r="B36" s="69" t="e">
        <f>+ROUND(I36,#REF!)</f>
        <v>#REF!</v>
      </c>
      <c r="C36" s="69" t="e">
        <f>+ROUND(J36,#REF!)</f>
        <v>#REF!</v>
      </c>
      <c r="D36" s="69" t="e">
        <f>+ROUND(K36,#REF!)</f>
        <v>#REF!</v>
      </c>
      <c r="E36" s="69" t="e">
        <f>+ROUND(L36,#REF!)</f>
        <v>#REF!</v>
      </c>
      <c r="F36" s="69" t="e">
        <f>+ROUND(M36,#REF!)</f>
        <v>#REF!</v>
      </c>
      <c r="I36" s="130">
        <v>935842.14599999995</v>
      </c>
      <c r="J36" s="130">
        <v>409350.76281019358</v>
      </c>
      <c r="K36" s="130">
        <v>489087.65938961226</v>
      </c>
      <c r="L36" s="130">
        <v>542821.57056946144</v>
      </c>
      <c r="M36" s="130">
        <v>598498.72523397265</v>
      </c>
    </row>
    <row r="37" spans="1:13" x14ac:dyDescent="0.3">
      <c r="A37" s="132" t="s">
        <v>22</v>
      </c>
      <c r="B37" s="133" t="e">
        <f>+ROUND(I37,#REF!)</f>
        <v>#REF!</v>
      </c>
      <c r="C37" s="133" t="e">
        <f>+ROUND(J37,#REF!)</f>
        <v>#REF!</v>
      </c>
      <c r="D37" s="133" t="e">
        <f>+ROUND(K37,#REF!)</f>
        <v>#REF!</v>
      </c>
      <c r="E37" s="133" t="e">
        <f>+ROUND(L37,#REF!)</f>
        <v>#REF!</v>
      </c>
      <c r="F37" s="133" t="e">
        <f>+ROUND(M37,#REF!)</f>
        <v>#REF!</v>
      </c>
      <c r="I37" s="134">
        <v>3007090.08</v>
      </c>
      <c r="J37" s="134">
        <v>2163329.0148101938</v>
      </c>
      <c r="K37" s="134">
        <v>2165032.2013896126</v>
      </c>
      <c r="L37" s="134">
        <v>2275458.8125694618</v>
      </c>
      <c r="M37" s="134">
        <v>2389720.8312339731</v>
      </c>
    </row>
  </sheetData>
  <mergeCells count="1">
    <mergeCell ref="I1:M1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E46A4319DF44DA9D5CD4DC633CDBA" ma:contentTypeVersion="0" ma:contentTypeDescription="Create a new document." ma:contentTypeScope="" ma:versionID="bd1eadde1aad7551c73c157ad128b3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CDAF5-AAA4-481E-889F-076726D45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A70988-7D8B-42D8-BB83-15850E4F19A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Big Ben Inc St 1.5</vt:lpstr>
      <vt:lpstr>Big Ben BS 1.5</vt:lpstr>
      <vt:lpstr>Lyon 4.1</vt:lpstr>
      <vt:lpstr>SLIC 4.1</vt:lpstr>
      <vt:lpstr>AHA 4.1</vt:lpstr>
      <vt:lpstr>Pryde 4.1</vt:lpstr>
      <vt:lpstr>SLIC 4.10</vt:lpstr>
      <vt:lpstr>SPIA Writer 4.3</vt:lpstr>
      <vt:lpstr>MPS Re 4.3</vt:lpstr>
      <vt:lpstr>AHA 5.15</vt:lpstr>
      <vt:lpstr>AHA 5.15 (2nd part)</vt:lpstr>
      <vt:lpstr>AHA 5.15 (3rd part)</vt:lpstr>
      <vt:lpstr>Eureka 5.16 (2nd part)</vt:lpstr>
      <vt:lpstr>Pryde 6.2</vt:lpstr>
      <vt:lpstr>Pryde 6.5</vt:lpstr>
      <vt:lpstr>Pryde 6.6</vt:lpstr>
      <vt:lpstr>Pryde 6.9</vt:lpstr>
      <vt:lpstr>Pryde 6.10</vt:lpstr>
      <vt:lpstr>Pryde 6.11</vt:lpstr>
      <vt:lpstr>BaseYear</vt:lpstr>
      <vt:lpstr>'Lyon 4.1'!Print_Area</vt:lpstr>
      <vt:lpstr>'Pryde 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Wong</dc:creator>
  <cp:lastModifiedBy>Kathy Wong</cp:lastModifiedBy>
  <cp:lastPrinted>2024-06-23T21:08:53Z</cp:lastPrinted>
  <dcterms:created xsi:type="dcterms:W3CDTF">2017-02-06T22:20:22Z</dcterms:created>
  <dcterms:modified xsi:type="dcterms:W3CDTF">2025-06-18T01:42:32Z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0x01010012FE46A4319DF44DA9D5CD4DC633CDBA</vt:lpwstr>
  </property>
</Properties>
</file>