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GHVR_U F24\"/>
    </mc:Choice>
  </mc:AlternateContent>
  <xr:revisionPtr revIDLastSave="0" documentId="13_ncr:8001_{D8DBD933-6E4E-4E64-9322-6647CE9B8DC5}" xr6:coauthVersionLast="47" xr6:coauthVersionMax="47" xr10:uidLastSave="{00000000-0000-0000-0000-000000000000}"/>
  <bookViews>
    <workbookView xWindow="-120" yWindow="-120" windowWidth="29040" windowHeight="15840" xr2:uid="{BA5BF470-FB0D-4790-94FB-9C914014EE4A}"/>
  </bookViews>
  <sheets>
    <sheet name="Q1" sheetId="74" r:id="rId1"/>
    <sheet name="Data for Q1" sheetId="75" r:id="rId2"/>
    <sheet name="Q2" sheetId="76" r:id="rId3"/>
    <sheet name="Data for Q2 - Income Statement" sheetId="79" r:id="rId4"/>
    <sheet name="Data for Q2 - Balance Sheet" sheetId="80" r:id="rId5"/>
    <sheet name="Q3" sheetId="81" r:id="rId6"/>
    <sheet name="Data for Q3 (b)" sheetId="82" r:id="rId7"/>
    <sheet name="Data for Q3 (d)" sheetId="89" r:id="rId8"/>
    <sheet name="Q4" sheetId="83" r:id="rId9"/>
    <sheet name="Q5" sheetId="84" r:id="rId10"/>
    <sheet name="Q6" sheetId="86" r:id="rId11"/>
    <sheet name="Data for Q6" sheetId="8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 localSheetId="0">Paid [17]Lag!$B$591:$H$600</definedName>
    <definedName name="aPLagPrint_Buttons" localSheetId="2">Paid [17]Lag!$B$591:$H$600</definedName>
    <definedName name="aPLagPrint_Buttons" localSheetId="5">Paid [17]Lag!$B$591:$H$600</definedName>
    <definedName name="aPLagPrint_Buttons" localSheetId="8">Paid [17]Lag!$B$591:$H$600</definedName>
    <definedName name="aPLagPrint_Buttons" localSheetId="9">Paid [17]Lag!$B$591:$H$600</definedName>
    <definedName name="aPLagPrint_Buttons" localSheetId="10">Paid [17]Lag!$B$591:$H$600</definedName>
    <definedName name="aPLagPrint_Buttons">Paid [17]Lag!$B$591:$H$600</definedName>
    <definedName name="aRLagPrint_Buttons" localSheetId="0">Receipt [17]Lag!$A$535:$C$541</definedName>
    <definedName name="aRLagPrint_Buttons" localSheetId="2">Receipt [17]Lag!$A$535:$C$541</definedName>
    <definedName name="aRLagPrint_Buttons" localSheetId="5">Receipt [17]Lag!$A$535:$C$541</definedName>
    <definedName name="aRLagPrint_Buttons" localSheetId="8">Receipt [17]Lag!$A$535:$C$541</definedName>
    <definedName name="aRLagPrint_Buttons" localSheetId="9">Receipt [17]Lag!$A$535:$C$541</definedName>
    <definedName name="aRLagPrint_Buttons" localSheetId="10">Receipt [17]Lag!$A$535:$C$541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 localSheetId="0">for UCL [0]!Summary '[46]201505'!$A$1:$F$613</definedName>
    <definedName name="for_UCL_Summary_201505" localSheetId="2">for UCL [0]!Summary '[46]201505'!$A$1:$F$613</definedName>
    <definedName name="for_UCL_Summary_201505" localSheetId="5">for UCL [0]!Summary '[46]201505'!$A$1:$F$613</definedName>
    <definedName name="for_UCL_Summary_201505" localSheetId="8">for UCL [0]!Summary '[46]201505'!$A$1:$F$613</definedName>
    <definedName name="for_UCL_Summary_201505" localSheetId="9">for UCL [0]!Summary '[46]201505'!$A$1:$F$613</definedName>
    <definedName name="for_UCL_Summary_201505" localSheetId="10">for UCL [0]!Summary '[46]201505'!$A$1:$F$613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[47]Sheet1!$G:$H</definedName>
    <definedName name="FYB_Date">'[48]backup tabs to right'!$D$5</definedName>
    <definedName name="FYE_Date">'[48]backup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'[49]User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[50]BOC!$E$2:$F$13</definedName>
    <definedName name="H_Audit" localSheetId="0">Paid [17]Lag!$A$3:$AN$57</definedName>
    <definedName name="H_Audit" localSheetId="2">Paid [17]Lag!$A$3:$AN$57</definedName>
    <definedName name="H_Audit" localSheetId="5">Paid [17]Lag!$A$3:$AN$57</definedName>
    <definedName name="H_Audit" localSheetId="8">Paid [17]Lag!$A$3:$AN$57</definedName>
    <definedName name="H_Audit" localSheetId="9">Paid [17]Lag!$A$3:$AN$57</definedName>
    <definedName name="H_Audit" localSheetId="10">Paid [17]Lag!$A$3:$AN$57</definedName>
    <definedName name="H_Audit">Paid [17]Lag!$A$3:$AN$57</definedName>
    <definedName name="H_Cum_PL" localSheetId="0">Paid [17]Lag!$A$68:$U$132</definedName>
    <definedName name="H_Cum_PL" localSheetId="2">Paid [17]Lag!$A$68:$U$132</definedName>
    <definedName name="H_Cum_PL" localSheetId="5">Paid [17]Lag!$A$68:$U$132</definedName>
    <definedName name="H_Cum_PL" localSheetId="8">Paid [17]Lag!$A$68:$U$132</definedName>
    <definedName name="H_Cum_PL" localSheetId="9">Paid [17]Lag!$A$68:$U$132</definedName>
    <definedName name="H_Cum_PL" localSheetId="10">Paid [17]Lag!$A$68:$U$132</definedName>
    <definedName name="H_Cum_PL">Paid [17]Lag!$A$68:$U$132</definedName>
    <definedName name="H_Cum_RL" localSheetId="0">Receipt [17]Lag!$A$53:$O$127</definedName>
    <definedName name="H_Cum_RL" localSheetId="2">Receipt [17]Lag!$A$53:$O$127</definedName>
    <definedName name="H_Cum_RL" localSheetId="5">Receipt [17]Lag!$A$53:$O$127</definedName>
    <definedName name="H_Cum_RL" localSheetId="8">Receipt [17]Lag!$A$53:$O$127</definedName>
    <definedName name="H_Cum_RL" localSheetId="9">Receipt [17]Lag!$A$53:$O$127</definedName>
    <definedName name="H_Cum_RL" localSheetId="10">Receipt [17]Lag!$A$53:$O$127</definedName>
    <definedName name="H_Cum_RL">Receipt [17]Lag!$A$53:$O$127</definedName>
    <definedName name="H_DIFF" localSheetId="0">CURR MO - PREV [51]MO!$A$1048528:$AI$1048574</definedName>
    <definedName name="H_DIFF" localSheetId="2">CURR MO - PREV [51]MO!$A$1048528:$AI$1048574</definedName>
    <definedName name="H_DIFF" localSheetId="5">CURR MO - PREV [51]MO!$A$1048528:$AI$1048574</definedName>
    <definedName name="H_DIFF" localSheetId="8">CURR MO - PREV [51]MO!$A$1048528:$AI$1048574</definedName>
    <definedName name="H_DIFF" localSheetId="9">CURR MO - PREV [51]MO!$A$1048528:$AI$1048574</definedName>
    <definedName name="H_DIFF" localSheetId="10">CURR MO - PREV [51]MO!$A$1048528:$AI$1048574</definedName>
    <definedName name="H_DIFF">CURR MO - PREV [51]MO!$A$1048528:$AI$1048574</definedName>
    <definedName name="H_Factor_PL" localSheetId="0">Paid [17]Lag!$A$134:$U$204</definedName>
    <definedName name="H_Factor_PL" localSheetId="2">Paid [17]Lag!$A$134:$U$204</definedName>
    <definedName name="H_Factor_PL" localSheetId="5">Paid [17]Lag!$A$134:$U$204</definedName>
    <definedName name="H_Factor_PL" localSheetId="8">Paid [17]Lag!$A$134:$U$204</definedName>
    <definedName name="H_Factor_PL" localSheetId="9">Paid [17]Lag!$A$134:$U$204</definedName>
    <definedName name="H_Factor_PL" localSheetId="10">Paid [17]Lag!$A$134:$U$204</definedName>
    <definedName name="H_Factor_PL">Paid [17]Lag!$A$134:$U$204</definedName>
    <definedName name="H_Factor_RL" localSheetId="0">Receipt [17]Lag!$A$129:$S$188</definedName>
    <definedName name="H_Factor_RL" localSheetId="2">Receipt [17]Lag!$A$129:$S$188</definedName>
    <definedName name="H_Factor_RL" localSheetId="5">Receipt [17]Lag!$A$129:$S$188</definedName>
    <definedName name="H_Factor_RL" localSheetId="8">Receipt [17]Lag!$A$129:$S$188</definedName>
    <definedName name="H_Factor_RL" localSheetId="9">Receipt [17]Lag!$A$129:$S$188</definedName>
    <definedName name="H_Factor_RL" localSheetId="10">Receipt [17]Lag!$A$129:$S$188</definedName>
    <definedName name="H_Factor_RL">Receipt [17]Lag!$A$129:$S$188</definedName>
    <definedName name="H_Incremental_PL" localSheetId="0">Paid [17]Lag!$A$3:$U$65</definedName>
    <definedName name="H_Incremental_PL" localSheetId="2">Paid [17]Lag!$A$3:$U$65</definedName>
    <definedName name="H_Incremental_PL" localSheetId="5">Paid [17]Lag!$A$3:$U$65</definedName>
    <definedName name="H_Incremental_PL" localSheetId="8">Paid [17]Lag!$A$3:$U$65</definedName>
    <definedName name="H_Incremental_PL" localSheetId="9">Paid [17]Lag!$A$3:$U$65</definedName>
    <definedName name="H_Incremental_PL" localSheetId="10">Paid [17]Lag!$A$3:$U$65</definedName>
    <definedName name="H_Incremental_PL">Paid [17]Lag!$A$3:$U$65</definedName>
    <definedName name="H_Incremental_RL" localSheetId="0">Receipt [17]Lag!$A$3:$S$50</definedName>
    <definedName name="H_Incremental_RL" localSheetId="2">Receipt [17]Lag!$A$3:$S$50</definedName>
    <definedName name="H_Incremental_RL" localSheetId="5">Receipt [17]Lag!$A$3:$S$50</definedName>
    <definedName name="H_Incremental_RL" localSheetId="8">Receipt [17]Lag!$A$3:$S$50</definedName>
    <definedName name="H_Incremental_RL" localSheetId="9">Receipt [17]Lag!$A$3:$S$50</definedName>
    <definedName name="H_Incremental_RL" localSheetId="10">Receipt [17]Lag!$A$3:$S$50</definedName>
    <definedName name="H_Incremental_RL">Receipt [17]Lag!$A$3:$S$50</definedName>
    <definedName name="H_Projection_PL" localSheetId="0">Paid [17]Lag!$A$216:$R$287</definedName>
    <definedName name="H_Projection_PL" localSheetId="2">Paid [17]Lag!$A$216:$R$287</definedName>
    <definedName name="H_Projection_PL" localSheetId="5">Paid [17]Lag!$A$216:$R$287</definedName>
    <definedName name="H_Projection_PL" localSheetId="8">Paid [17]Lag!$A$216:$R$287</definedName>
    <definedName name="H_Projection_PL" localSheetId="9">Paid [17]Lag!$A$216:$R$287</definedName>
    <definedName name="H_Projection_PL" localSheetId="10">Paid [17]Lag!$A$216:$R$287</definedName>
    <definedName name="H_Projection_PL">Paid [17]Lag!$A$216:$R$287</definedName>
    <definedName name="H_Projection_RL" localSheetId="0">Receipt [17]Lag!$A$200:$R$262</definedName>
    <definedName name="H_Projection_RL" localSheetId="2">Receipt [17]Lag!$A$200:$R$262</definedName>
    <definedName name="H_Projection_RL" localSheetId="5">Receipt [17]Lag!$A$200:$R$262</definedName>
    <definedName name="H_Projection_RL" localSheetId="8">Receipt [17]Lag!$A$200:$R$262</definedName>
    <definedName name="H_Projection_RL" localSheetId="9">Receipt [17]Lag!$A$200:$R$262</definedName>
    <definedName name="H_Projection_RL" localSheetId="10">Receipt [17]Lag!$A$200:$R$262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[52]Controls!$C$5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[53]Title!$A$1</definedName>
    <definedName name="IP_FINAL">#REF!</definedName>
    <definedName name="IP_SUMM">[54]IP_SUMM!#REF!</definedName>
    <definedName name="IPIntensity">[52]Controls!$C$200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[55]Key!$B$236:$B$238</definedName>
    <definedName name="IS_THE_SEPARATE_DENTAL_OOPM_EMBEDDED_OR_NON_EMBEDDED">[55]Key!$B$241:$B$243</definedName>
    <definedName name="IS_THE_SEPARATE_RX_DED_EMBEDDED_OR_NON_EMBEDDED">[55]Key!$B$226:$B$228</definedName>
    <definedName name="IS_THE_SEPARATE_RX_OOPM_EMBEDDED_OR_NON_EMBEDDED">[55]Key!$B$231:$B$233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[56]LabCapSavings!$A$10:$C$19</definedName>
    <definedName name="LABEL">[57]Combine!$A$8</definedName>
    <definedName name="lagdump">#REF!</definedName>
    <definedName name="Lang">[58]Instructions!$Q$2</definedName>
    <definedName name="last">[59]Detail!#REF!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[60]BOC!$E$2:$F$13</definedName>
    <definedName name="M_Audit" localSheetId="0">Paid [17]Lag!$A$302:$AN$356</definedName>
    <definedName name="M_Audit" localSheetId="2">Paid [17]Lag!$A$302:$AN$356</definedName>
    <definedName name="M_Audit" localSheetId="5">Paid [17]Lag!$A$302:$AN$356</definedName>
    <definedName name="M_Audit" localSheetId="8">Paid [17]Lag!$A$302:$AN$356</definedName>
    <definedName name="M_Audit" localSheetId="9">Paid [17]Lag!$A$302:$AN$356</definedName>
    <definedName name="M_Audit" localSheetId="10">Paid [17]Lag!$A$302:$AN$356</definedName>
    <definedName name="M_Audit">Paid [17]Lag!$A$302:$AN$356</definedName>
    <definedName name="M_DIFF" localSheetId="0">CURR MO - PREV [51]MO!$A$58:$AI$112</definedName>
    <definedName name="M_DIFF" localSheetId="2">CURR MO - PREV [51]MO!$A$58:$AI$112</definedName>
    <definedName name="M_DIFF" localSheetId="5">CURR MO - PREV [51]MO!$A$58:$AI$112</definedName>
    <definedName name="M_DIFF" localSheetId="8">CURR MO - PREV [51]MO!$A$58:$AI$112</definedName>
    <definedName name="M_DIFF" localSheetId="9">CURR MO - PREV [51]MO!$A$58:$AI$112</definedName>
    <definedName name="M_DIFF" localSheetId="10">CURR MO - PREV [51]MO!$A$58:$AI$112</definedName>
    <definedName name="M_DIFF">CURR MO - PREV [51]MO!$A$58:$AI$112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[54]MM!$T$2:$U$781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0">Paid [17]Lag!$A$366:$U$430</definedName>
    <definedName name="MD_Cum_PL" localSheetId="2">Paid [17]Lag!$A$366:$U$430</definedName>
    <definedName name="MD_Cum_PL" localSheetId="5">Paid [17]Lag!$A$366:$U$430</definedName>
    <definedName name="MD_Cum_PL" localSheetId="8">Paid [17]Lag!$A$366:$U$430</definedName>
    <definedName name="MD_Cum_PL" localSheetId="9">Paid [17]Lag!$A$366:$U$430</definedName>
    <definedName name="MD_Cum_PL" localSheetId="10">Paid [17]Lag!$A$366:$U$430</definedName>
    <definedName name="MD_Cum_PL">Paid [17]Lag!$A$366:$U$430</definedName>
    <definedName name="MD_Cum_RL" localSheetId="0">Receipt [17]Lag!$A$324:$O$394</definedName>
    <definedName name="MD_Cum_RL" localSheetId="2">Receipt [17]Lag!$A$324:$O$394</definedName>
    <definedName name="MD_Cum_RL" localSheetId="5">Receipt [17]Lag!$A$324:$O$394</definedName>
    <definedName name="MD_Cum_RL" localSheetId="8">Receipt [17]Lag!$A$324:$O$394</definedName>
    <definedName name="MD_Cum_RL" localSheetId="9">Receipt [17]Lag!$A$324:$O$394</definedName>
    <definedName name="MD_Cum_RL" localSheetId="10">Receipt [17]Lag!$A$324:$O$394</definedName>
    <definedName name="MD_Cum_RL">Receipt [17]Lag!$A$324:$O$394</definedName>
    <definedName name="MD_Factor_PL" localSheetId="0">Paid [17]Lag!$A$434:$U$504</definedName>
    <definedName name="MD_Factor_PL" localSheetId="2">Paid [17]Lag!$A$434:$U$504</definedName>
    <definedName name="MD_Factor_PL" localSheetId="5">Paid [17]Lag!$A$434:$U$504</definedName>
    <definedName name="MD_Factor_PL" localSheetId="8">Paid [17]Lag!$A$434:$U$504</definedName>
    <definedName name="MD_Factor_PL" localSheetId="9">Paid [17]Lag!$A$434:$U$504</definedName>
    <definedName name="MD_Factor_PL" localSheetId="10">Paid [17]Lag!$A$434:$U$504</definedName>
    <definedName name="MD_Factor_PL">Paid [17]Lag!$A$434:$U$504</definedName>
    <definedName name="MD_Factor_RL" localSheetId="0">Receipt [17]Lag!$A$399:$S$458</definedName>
    <definedName name="MD_Factor_RL" localSheetId="2">Receipt [17]Lag!$A$399:$S$458</definedName>
    <definedName name="MD_Factor_RL" localSheetId="5">Receipt [17]Lag!$A$399:$S$458</definedName>
    <definedName name="MD_Factor_RL" localSheetId="8">Receipt [17]Lag!$A$399:$S$458</definedName>
    <definedName name="MD_Factor_RL" localSheetId="9">Receipt [17]Lag!$A$399:$S$458</definedName>
    <definedName name="MD_Factor_RL" localSheetId="10">Receipt [17]Lag!$A$399:$S$458</definedName>
    <definedName name="MD_Factor_RL">Receipt [17]Lag!$A$399:$S$458</definedName>
    <definedName name="MD_Incr_PL" localSheetId="0">Paid [17]Lag!$A$302:$U$362</definedName>
    <definedName name="MD_Incr_PL" localSheetId="2">Paid [17]Lag!$A$302:$U$362</definedName>
    <definedName name="MD_Incr_PL" localSheetId="5">Paid [17]Lag!$A$302:$U$362</definedName>
    <definedName name="MD_Incr_PL" localSheetId="8">Paid [17]Lag!$A$302:$U$362</definedName>
    <definedName name="MD_Incr_PL" localSheetId="9">Paid [17]Lag!$A$302:$U$362</definedName>
    <definedName name="MD_Incr_PL" localSheetId="10">Paid [17]Lag!$A$302:$U$362</definedName>
    <definedName name="MD_Incr_PL">Paid [17]Lag!$A$302:$U$362</definedName>
    <definedName name="MD_Incremental_RL">#REF!</definedName>
    <definedName name="MD_Projection_PL" localSheetId="0">Paid [17]Lag!$A$516:$R$587</definedName>
    <definedName name="MD_Projection_PL" localSheetId="2">Paid [17]Lag!$A$516:$R$587</definedName>
    <definedName name="MD_Projection_PL" localSheetId="5">Paid [17]Lag!$A$516:$R$587</definedName>
    <definedName name="MD_Projection_PL" localSheetId="8">Paid [17]Lag!$A$516:$R$587</definedName>
    <definedName name="MD_Projection_PL" localSheetId="9">Paid [17]Lag!$A$516:$R$587</definedName>
    <definedName name="MD_Projection_PL" localSheetId="10">Paid [17]Lag!$A$516:$R$587</definedName>
    <definedName name="MD_Projection_PL">Paid [17]Lag!$A$516:$R$587</definedName>
    <definedName name="MD_Projection_RL" localSheetId="0">Receipt [17]Lag!$A$470:$R$532</definedName>
    <definedName name="MD_Projection_RL" localSheetId="2">Receipt [17]Lag!$A$470:$R$532</definedName>
    <definedName name="MD_Projection_RL" localSheetId="5">Receipt [17]Lag!$A$470:$R$532</definedName>
    <definedName name="MD_Projection_RL" localSheetId="8">Receipt [17]Lag!$A$470:$R$532</definedName>
    <definedName name="MD_Projection_RL" localSheetId="9">Receipt [17]Lag!$A$470:$R$532</definedName>
    <definedName name="MD_Projection_RL" localSheetId="10">Receipt [17]Lag!$A$470:$R$532</definedName>
    <definedName name="MD_Projection_RL">Receipt [17]Lag!$A$470:$R$532</definedName>
    <definedName name="MDFLAG">[61]Sheet1!$A$2:$C$92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[62]Calc!$G$16:$G$19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 localSheetId="0">Paid [17]Lag!$B$4</definedName>
    <definedName name="ModelName" localSheetId="2">Paid [17]Lag!$B$4</definedName>
    <definedName name="ModelName" localSheetId="5">Paid [17]Lag!$B$4</definedName>
    <definedName name="ModelName" localSheetId="8">Paid [17]Lag!$B$4</definedName>
    <definedName name="ModelName" localSheetId="9">Paid [17]Lag!$B$4</definedName>
    <definedName name="ModelName" localSheetId="10">Paid [17]Lag!$B$4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[60]BOC!$B$2:$C$37</definedName>
    <definedName name="name1">[63]support!$AP$85:$AS$85,[63]support!$AW$85:$AZ$85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'[64]Drop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[65]Sheet1!$C$1:$C$65536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[59]Detail!#REF!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40" localSheetId="9">'Q5'!#REF!</definedName>
    <definedName name="OLE_LINK40" localSheetId="10">'Q6'!#REF!</definedName>
    <definedName name="OLE_LINK47" localSheetId="9">'Q5'!#REF!</definedName>
    <definedName name="OLE_LINK47" localSheetId="10">'Q6'!#REF!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[54]OP_SUMM2!#REF!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[66]CBUDGET!$A$5:$F$1254</definedName>
    <definedName name="PGH">'[10]Worksheet D:Worksheet H'!$B$1:$BY$32</definedName>
    <definedName name="PGI">'[10]Worksheet D:Worksheet I'!$B$1:$CK$24</definedName>
    <definedName name="PHYS_SUMM">[54]PHYS_SUMM!#REF!</definedName>
    <definedName name="PhysReimbDiscount">[13]Controls!$C$194</definedName>
    <definedName name="PhysReimbPercentile">[13]Controls!$C$196</definedName>
    <definedName name="PhysReimbRBRVS">[67]Controls!$C$195</definedName>
    <definedName name="PHYSREPRICE07">#REF!</definedName>
    <definedName name="PIPA">#REF!</definedName>
    <definedName name="Plan_Flag">#REF!</definedName>
    <definedName name="PlanChoices">[68]Notes!$Q$9:$Q$23</definedName>
    <definedName name="PlanID3">[16]Model!$D$21</definedName>
    <definedName name="PlanID4">[16]Model!$E$21</definedName>
    <definedName name="PlanInput">'[69]Benefit Input'!$L$3</definedName>
    <definedName name="PM">[32]Data!$C$5</definedName>
    <definedName name="PMPM_analysis" localSheetId="0">PMPM [70]analysis!$A$26:$J$82</definedName>
    <definedName name="PMPM_analysis" localSheetId="2">PMPM [70]analysis!$A$26:$J$82</definedName>
    <definedName name="PMPM_analysis" localSheetId="5">PMPM [70]analysis!$A$26:$J$82</definedName>
    <definedName name="PMPM_analysis" localSheetId="8">PMPM [70]analysis!$A$26:$J$82</definedName>
    <definedName name="PMPM_analysis" localSheetId="9">PMPM [70]analysis!$A$26:$J$82</definedName>
    <definedName name="PMPM_analysis" localSheetId="10">PMPM [70]analysis!$A$26:$J$82</definedName>
    <definedName name="PMPM_analysis">PMPM [70]analysis!$A$26:$J$82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'[71]Pricing Input Summary'!$B:$O</definedName>
    <definedName name="_xlnm.Print_Area" localSheetId="0">UCL [72]factors!$A$1:$Q$53</definedName>
    <definedName name="_xlnm.Print_Area" localSheetId="2">UCL [72]factors!$A$1:$Q$53</definedName>
    <definedName name="_xlnm.Print_Area" localSheetId="5">UCL [72]factors!$A$1:$Q$53</definedName>
    <definedName name="_xlnm.Print_Area" localSheetId="8">UCL [72]factors!$A$1:$Q$53</definedName>
    <definedName name="_xlnm.Print_Area" localSheetId="9">UCL [72]factors!$A$1:$Q$53</definedName>
    <definedName name="_xlnm.Print_Area" localSheetId="10">UCL [72]factors!$A$1:$Q$53</definedName>
    <definedName name="_xlnm.Print_Area">UCL [72]factors!$A$1:$Q$53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[73]Product!$B$4:$I$47</definedName>
    <definedName name="ProdList">[20]Inputs!$E$38:$E$40</definedName>
    <definedName name="prodtype3">[16]Model!$D$98</definedName>
    <definedName name="prodtype4">[16]Model!$E$98</definedName>
    <definedName name="product">[47]Sheet1!$A:$B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[59]Parameter!$C$13</definedName>
    <definedName name="PYTable">[74]Memo!#REF!</definedName>
    <definedName name="q">'[37]RateModel Input'!$D$14</definedName>
    <definedName name="QC_TABLE">[75]QC_Sheet!#REF!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'[64]Drop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'[76]rating segment'!$A$2:$I$13709</definedName>
    <definedName name="RBRVSFeeSched">[67]Controls!$C$198</definedName>
    <definedName name="RBRVSInputCFs">[13]Controls!$C$200</definedName>
    <definedName name="RBRVSMultiple">[13]Controls!$C$199</definedName>
    <definedName name="Recover">[77]Macro1!$A$99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'[78]Pricing Grids'!$B$58:$C$68</definedName>
    <definedName name="revsharetable4tc">'[78]Pricing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[79]Notes!$N$26</definedName>
    <definedName name="RROPP05">#REF!</definedName>
    <definedName name="rty">'[19]MH-SA'!$C$4:$AC$31</definedName>
    <definedName name="Rx">[80]BOC!$E$2:$Q$19</definedName>
    <definedName name="RxBOC">[81]BOC!$H$3:$J$52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[67]Controls!$C$195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[53]Title!$A$1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[82]ERF!$AC$2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[83]Dashboard!$D$7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[84]INPUT!$E$16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'[75]Summary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[53]Title!$A$1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[53]Title!$A$1</definedName>
    <definedName name="titlea">[53]Title!$A$1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[85]PlanTemplate!$K$12:$K$15</definedName>
    <definedName name="Util_No_ADP">[85]PlanTemplate!$J$12:$J$15</definedName>
    <definedName name="Util_No_ADPB">[85]PlanTemplate!$L$12:$L$14</definedName>
    <definedName name="Util_No_PB">[85]PlanTemplate!$M$12:$M$16</definedName>
    <definedName name="util1">#REF!</definedName>
    <definedName name="util2">#REF!</definedName>
    <definedName name="ValuationDate">'[86]Part b (current plan)'!#REF!</definedName>
    <definedName name="VariableMLRs">'[40]Retention(LG)'!#REF!</definedName>
    <definedName name="Version_1">#REF!</definedName>
    <definedName name="VisionChildrenOnly">[13]Controls!$C$11</definedName>
    <definedName name="vv">[87]Parameter!$C$19</definedName>
    <definedName name="water">[88]CBUDGET!$B$5:$H$1177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[89]BOC!$B$2:$Q$49</definedName>
    <definedName name="x">#REF!</definedName>
    <definedName name="xx">#REF!</definedName>
    <definedName name="xxxxx">'[90]All Hosp Data'!$A$1:$M$1000</definedName>
    <definedName name="y">[50]BOC!$B$2:$C$35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83" l="1"/>
  <c r="F12" i="83"/>
  <c r="E12" i="83"/>
  <c r="D12" i="83"/>
  <c r="C12" i="83"/>
  <c r="C3" i="87"/>
  <c r="D3" i="87"/>
  <c r="D4" i="87"/>
  <c r="D5" i="87"/>
  <c r="D6" i="87"/>
  <c r="C7" i="87"/>
  <c r="D8" i="87"/>
  <c r="D7" i="87" s="1"/>
  <c r="D9" i="87"/>
  <c r="D10" i="87"/>
  <c r="D24" i="87"/>
</calcChain>
</file>

<file path=xl/sharedStrings.xml><?xml version="1.0" encoding="utf-8"?>
<sst xmlns="http://schemas.openxmlformats.org/spreadsheetml/2006/main" count="243" uniqueCount="202">
  <si>
    <t>Question 3</t>
  </si>
  <si>
    <t>Question 4</t>
  </si>
  <si>
    <t>Question 2</t>
  </si>
  <si>
    <t>You are given the following methodology to calculate IBNR for the small group block: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</si>
  <si>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Use the development method for payment for all other incurred months.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</si>
  <si>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small group pricing loss ratio is 80%.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</si>
  <si>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large group pricing loss ratio is 85%.</t>
    </r>
  </si>
  <si>
    <t>Question 1</t>
  </si>
  <si>
    <t>Table 1:  Large group claims ($000s)</t>
  </si>
  <si>
    <t>Incurral Month</t>
  </si>
  <si>
    <t>Paid Month</t>
  </si>
  <si>
    <t>Jan 20X1</t>
  </si>
  <si>
    <t>Feb 20X1</t>
  </si>
  <si>
    <t>Mar 20X1</t>
  </si>
  <si>
    <t>Apr 20X1</t>
  </si>
  <si>
    <t>May 20X1</t>
  </si>
  <si>
    <t>Jun 20X1</t>
  </si>
  <si>
    <t>Jul 20X1</t>
  </si>
  <si>
    <t>Aug 20X1</t>
  </si>
  <si>
    <t>Sep 20X1</t>
  </si>
  <si>
    <t>Oct 20X1</t>
  </si>
  <si>
    <t>Nov 20X1</t>
  </si>
  <si>
    <t>Dec 20X1</t>
  </si>
  <si>
    <t>Jan 20X2</t>
  </si>
  <si>
    <t>Feb 20X2</t>
  </si>
  <si>
    <t>Mar 20X2</t>
  </si>
  <si>
    <t>Apr 20X2</t>
  </si>
  <si>
    <t>Table 2:  Small group cumulative claims ($000s)</t>
  </si>
  <si>
    <t>May 20X2</t>
  </si>
  <si>
    <t>Table 3:  Small group membership and premium – 20X2</t>
  </si>
  <si>
    <t>January</t>
  </si>
  <si>
    <t>February</t>
  </si>
  <si>
    <t>March</t>
  </si>
  <si>
    <t>April</t>
  </si>
  <si>
    <t>May</t>
  </si>
  <si>
    <t>Members</t>
  </si>
  <si>
    <t>Premium PMPM</t>
  </si>
  <si>
    <t>ABC Insurance Company</t>
  </si>
  <si>
    <t>Insured</t>
  </si>
  <si>
    <t>Member Months</t>
  </si>
  <si>
    <t>Insured Revenues PMPM</t>
  </si>
  <si>
    <t>Revenues</t>
  </si>
  <si>
    <t>Premium Revenues</t>
  </si>
  <si>
    <t>Total Revenues</t>
  </si>
  <si>
    <t>Expenses</t>
  </si>
  <si>
    <t>Health Benefit Expenses - Medical</t>
  </si>
  <si>
    <t>Health Benefit Expenses - Pharmacy</t>
  </si>
  <si>
    <t>Administrative Expenses</t>
  </si>
  <si>
    <t>Total Expenses</t>
  </si>
  <si>
    <t>Operating Profits</t>
  </si>
  <si>
    <t>Non-Operating</t>
  </si>
  <si>
    <t>Investment Income</t>
  </si>
  <si>
    <t>Total Non-Operating</t>
  </si>
  <si>
    <t>Pretax Income</t>
  </si>
  <si>
    <t>Income Taxes</t>
  </si>
  <si>
    <t>Net Income</t>
  </si>
  <si>
    <t>Projected Balance Sheet as of December 31, 20X1</t>
  </si>
  <si>
    <t>Assets</t>
  </si>
  <si>
    <t>Invested Assets</t>
  </si>
  <si>
    <t>Accounts Receivable</t>
  </si>
  <si>
    <t>Other Current Assets</t>
  </si>
  <si>
    <t>Total Current Assets</t>
  </si>
  <si>
    <t>Fixed Assets</t>
  </si>
  <si>
    <t>Total Assets</t>
  </si>
  <si>
    <t>Liabilities</t>
  </si>
  <si>
    <t>Claims Payable</t>
  </si>
  <si>
    <t>Other Accounts Payable</t>
  </si>
  <si>
    <t>Total Current Liabilities</t>
  </si>
  <si>
    <t>Long-Term Debt</t>
  </si>
  <si>
    <t>Total Liabilities</t>
  </si>
  <si>
    <t>Net Worth</t>
  </si>
  <si>
    <t>Equity (10,000,000 shares outstanding)</t>
  </si>
  <si>
    <t>Total Liabilities and Net Worth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</si>
  <si>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All earnings are distributed via dividends to the stockholders (a change in earnings will not result in a change to net worth).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</si>
  <si>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Purchases or sales of fixed assets are directly funded by or serve to reduce net worth.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</si>
  <si>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income tax rate is 23%.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</si>
  <si>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current stock price is $50.</t>
    </r>
  </si>
  <si>
    <t>(c)             (2 points)  Calculate the change in:</t>
  </si>
  <si>
    <t>Show your work.</t>
  </si>
  <si>
    <t>(d)             (2 points)  Calculate the impact of each expansion initiative on XYZ's Net Profit Margin and Return on Assets in 20X4. Show your work.</t>
  </si>
  <si>
    <t>CY 20X1</t>
  </si>
  <si>
    <t>CY 20X2</t>
  </si>
  <si>
    <t>Operating metrics</t>
  </si>
  <si>
    <t>Fully-insured revenue PMPM</t>
  </si>
  <si>
    <t>Fully-insured loss ratio</t>
  </si>
  <si>
    <t>Fully-insured expense ratio</t>
  </si>
  <si>
    <t>Fully-insured enrollment as % of total</t>
  </si>
  <si>
    <t>ASO revenue PMPM</t>
  </si>
  <si>
    <t>ASO admin expense PMPM</t>
  </si>
  <si>
    <t>Total member months</t>
  </si>
  <si>
    <t>Balance sheet</t>
  </si>
  <si>
    <t>Current assets</t>
  </si>
  <si>
    <t>Fixed assets</t>
  </si>
  <si>
    <t>Other assets</t>
  </si>
  <si>
    <t>Current liabilities</t>
  </si>
  <si>
    <t>Long-term debt</t>
  </si>
  <si>
    <t>Other liabilities</t>
  </si>
  <si>
    <t>Projected Underwriting Cash Flows</t>
  </si>
  <si>
    <t>20X2</t>
  </si>
  <si>
    <t>20X3</t>
  </si>
  <si>
    <t>20X4</t>
  </si>
  <si>
    <t>20X5</t>
  </si>
  <si>
    <t>20X6</t>
  </si>
  <si>
    <t>Individual ACA Silver Plans</t>
  </si>
  <si>
    <t>Individual ACA Gold Plans</t>
  </si>
  <si>
    <t>Group LTD</t>
  </si>
  <si>
    <t>Individual LTC</t>
  </si>
  <si>
    <t>Total</t>
  </si>
  <si>
    <t>Question 5</t>
  </si>
  <si>
    <t>If the patent is approved:</t>
  </si>
  <si>
    <t>There is a chance a secondary patent will be approved for Panacea in 2030 for a new indication.</t>
  </si>
  <si>
    <t>5 years after expiration of exclusivity window</t>
  </si>
  <si>
    <t>FollowAlong</t>
  </si>
  <si>
    <t>Upon expiration of exclusivity window</t>
  </si>
  <si>
    <t>Shady Pharmaceutical</t>
  </si>
  <si>
    <t>Discount off Panacea’s original price</t>
  </si>
  <si>
    <t>Readiness to Sell</t>
  </si>
  <si>
    <t>Competitor</t>
  </si>
  <si>
    <t xml:space="preserve">Panacea is approved by the FDA for use starting in 2025. A patent for Panacea was granted in 2020. </t>
  </si>
  <si>
    <t>Question 6</t>
  </si>
  <si>
    <t>Assume no Managed Care Risk Adjustment Factors</t>
  </si>
  <si>
    <t>Other Health</t>
  </si>
  <si>
    <t>Dental &amp; Vision</t>
  </si>
  <si>
    <t>Comprehensive</t>
  </si>
  <si>
    <t>$25+ Million</t>
  </si>
  <si>
    <t>$3-$25 Million</t>
  </si>
  <si>
    <t>$0-$3 Million</t>
  </si>
  <si>
    <t>Underwriting Risk Factors by Annual Earned Revenue Tier</t>
  </si>
  <si>
    <t>2) Dental &amp; Vision Incurred Claims decreased by 10%  due to a mis-applied reserve factor in the original reporting.</t>
  </si>
  <si>
    <t>1) Comprehensive Annual Earned Revenue increased by $5,000,000 to reflect a premium receivable that was missed in the original reporting.</t>
  </si>
  <si>
    <t>Material errors:</t>
  </si>
  <si>
    <t>Business Risk:</t>
  </si>
  <si>
    <t>Credit Risk:</t>
  </si>
  <si>
    <t>Asset Risk for Other Assets:</t>
  </si>
  <si>
    <t>Insurance Affiates and Misc. Other Amounts:</t>
  </si>
  <si>
    <t>Incurred Claims</t>
  </si>
  <si>
    <t>Annual Earned Revenue</t>
  </si>
  <si>
    <t>Revised</t>
  </si>
  <si>
    <t>Original</t>
  </si>
  <si>
    <t xml:space="preserve">EMC previously only sold large group major medical policies but has expanded its offerings to include small group major medical policies </t>
  </si>
  <si>
    <t>beginning January 20X2.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</si>
  <si>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Use the loss ratio method for the two most recent incurred months.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</si>
  <si>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Factors should be based on the arithmetic average of the large group development factors from claims incurred in calendar 20X1.</t>
    </r>
  </si>
  <si>
    <t>(b)             (3 points)  Calculate the incurred but not reported (IBNR) claims on the emerging small group block as of June 20X2.</t>
  </si>
  <si>
    <t xml:space="preserve">Show your work. </t>
  </si>
  <si>
    <t>You are given the following assumptions about ABC Insurance Company:</t>
  </si>
  <si>
    <t>In the Excel spreadsheet, you are provided with the income statement for 20X1 and balance sheet as of 12/31/20X1.</t>
  </si>
  <si>
    <t>(a)             (2 points)  Calculate the new stock price if the required rate of return for an equity investor increased from 10% to 12% using the Gordon Constant Growth Model.</t>
  </si>
  <si>
    <t>(b)             (2 points)  Calculate the change in return on equity if this plan is implemented.</t>
  </si>
  <si>
    <t>The CFO has presented a plan to outsource some of ABC’s administrative functions. This would allow ABC to sell 50% of its fixed assets at book value and would increase</t>
  </si>
  <si>
    <t>administrative expenses by 3%.</t>
  </si>
  <si>
    <t xml:space="preserve">The CFO has presented an alternative plan where ABC invests in a claim management system. This would increase fixed assets by $75,000,000 and would decrease health benefit </t>
  </si>
  <si>
    <t>expenses by 3%.  For this alternative plan:</t>
  </si>
  <si>
    <t>Income Statement for Year Ending 20X1</t>
  </si>
  <si>
    <t>In the Excel spreadsheet, you are provided excerpts from XYZ’s financial statements.</t>
  </si>
  <si>
    <t>XYZ has an effective income tax rate of 18%</t>
  </si>
  <si>
    <t>(b)             (2 points)  Calculate the following metrics for XYZ in CY 20X1 and CY 20X2.</t>
  </si>
  <si>
    <t>XYZ is considering two expansion initiatives in 20X4, one for its fully-insured business and one for its ASO business.</t>
  </si>
  <si>
    <t>In the Excel spreadsheet, you are provided details of the expansion initiatives and XYZ’s projected changes from its 20X2 position.</t>
  </si>
  <si>
    <t>Expansion initiative</t>
  </si>
  <si>
    <t>Projected increase to 20X4 Revenue</t>
  </si>
  <si>
    <t>Anticipated operating margin</t>
  </si>
  <si>
    <t>Projected increase to 20X4 total assets</t>
  </si>
  <si>
    <t>Fully-insured business</t>
  </si>
  <si>
    <t>ASO business</t>
  </si>
  <si>
    <t>Annual increase from 20X2</t>
  </si>
  <si>
    <t>Total revenue</t>
  </si>
  <si>
    <t>Net profit</t>
  </si>
  <si>
    <t>All balance sheet items</t>
  </si>
  <si>
    <t>Expansion initiatives:</t>
  </si>
  <si>
    <t>Projected changes from 20X2 position:</t>
  </si>
  <si>
    <t>ABC is evaluating a strategic acquisition of XYZ, another health insurer.  You are given the following projection of the XYZ’s underwriting cash flows across</t>
  </si>
  <si>
    <t>its three lines of business.</t>
  </si>
  <si>
    <t>In $ Millions</t>
  </si>
  <si>
    <t>(d)             (2 points)  Calculate XYZ’s premium deficiency reserve at the end of 20X1 using the projected underwriting cash flows and a 5% discount rate.</t>
  </si>
  <si>
    <t>You are given the following assumptions:</t>
  </si>
  <si>
    <t xml:space="preserve">     •      The price will remain $20,000 per year. </t>
  </si>
  <si>
    <t xml:space="preserve">     •     100,000 patients will be eligible for the treatment: </t>
  </si>
  <si>
    <t xml:space="preserve">          o     20% will elect to take the drug.</t>
  </si>
  <si>
    <t xml:space="preserve">          o     They will continue to take the drug annually.</t>
  </si>
  <si>
    <t xml:space="preserve">          o     No change in population or utilization is expected.</t>
  </si>
  <si>
    <t xml:space="preserve">     •     No patent continuations are expected.</t>
  </si>
  <si>
    <t xml:space="preserve">     •     The interest rate is 0%.</t>
  </si>
  <si>
    <t>Two competitors plan on selling a generic version of Panacea after the exclusivity window ends. The competitors’ plans are summarized below:</t>
  </si>
  <si>
    <t>You are given the following:</t>
  </si>
  <si>
    <t xml:space="preserve">     •     No additional generic entrants</t>
  </si>
  <si>
    <t xml:space="preserve">     •     All drugs achieve equal market share upon entry</t>
  </si>
  <si>
    <t xml:space="preserve">     •     Brand X matches the lowest competitor’s pricing upon entry</t>
  </si>
  <si>
    <t>(d)             (2 points)  Calculate Brand X’s estimated revenue from the end of exclusivity through 2060.</t>
  </si>
  <si>
    <t>(e)             (3 points)  Calculate the total revenue for Panacea over its exclusivity window if the secondary patent is approved.</t>
  </si>
  <si>
    <t>(c)             (1 point)  Calculate Brand X’s estimated revenue for Panacea over its exclusivity window.</t>
  </si>
  <si>
    <t>(i)             Net Profit Margin</t>
  </si>
  <si>
    <t>(ii)             Return on Assets</t>
  </si>
  <si>
    <t>(iii)             Return on Equity</t>
  </si>
  <si>
    <t>(i)             Return on assets</t>
  </si>
  <si>
    <t>(ii)             Return on equity</t>
  </si>
  <si>
    <t xml:space="preserve">     •     Brand X will be able to increase the price of Panacea by 10% starting in 2030 and every year thereafter thru the end of the exclusivity period</t>
  </si>
  <si>
    <t xml:space="preserve">     •     50,000 more patients will be eligible for the treatment, of which 20% will elect to take the drug</t>
  </si>
  <si>
    <t xml:space="preserve">     •     Shady Pharmaceutical and FollowAlong will not be allowed to sell generic Panacea and have no plans to pursue future entry</t>
  </si>
  <si>
    <t>During your company’s review of the Authorized Control Level (ACL) calculation, you discover two material errors.</t>
  </si>
  <si>
    <t>In the Excel spreadsheet, you are given the company’s financial information.</t>
  </si>
  <si>
    <t>(b)             (7 points)  Calculate the change in the ACL capital requirement.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</si>
</sst>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"/>
    <numFmt numFmtId="168" formatCode="&quot;$&quot;#,##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SwissReSan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4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3" fillId="0" borderId="0"/>
  </cellStyleXfs>
  <cellXfs count="84">
    <xf numFmtId="0" fontId="0" fillId="0" borderId="0" xfId="0"/>
    <xf numFmtId="0" fontId="4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15" fillId="0" borderId="0" xfId="1" applyFont="1"/>
    <xf numFmtId="0" fontId="14" fillId="0" borderId="0" xfId="1" applyFont="1"/>
    <xf numFmtId="0" fontId="15" fillId="0" borderId="3" xfId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4" fillId="0" borderId="3" xfId="1" applyFont="1" applyBorder="1" applyAlignment="1">
      <alignment horizontal="right" indent="1"/>
    </xf>
    <xf numFmtId="0" fontId="14" fillId="3" borderId="3" xfId="1" applyFont="1" applyFill="1" applyBorder="1" applyAlignment="1">
      <alignment horizontal="right" indent="1"/>
    </xf>
    <xf numFmtId="0" fontId="15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5" fillId="0" borderId="9" xfId="1" applyFont="1" applyBorder="1" applyAlignment="1">
      <alignment horizontal="center"/>
    </xf>
    <xf numFmtId="3" fontId="14" fillId="0" borderId="3" xfId="1" applyNumberFormat="1" applyFont="1" applyBorder="1" applyAlignment="1">
      <alignment horizontal="center"/>
    </xf>
    <xf numFmtId="6" fontId="14" fillId="0" borderId="3" xfId="1" applyNumberFormat="1" applyFont="1" applyBorder="1" applyAlignment="1">
      <alignment horizontal="center"/>
    </xf>
    <xf numFmtId="6" fontId="0" fillId="0" borderId="0" xfId="0" applyNumberFormat="1"/>
    <xf numFmtId="0" fontId="12" fillId="0" borderId="0" xfId="0" applyFont="1"/>
    <xf numFmtId="6" fontId="12" fillId="0" borderId="0" xfId="0" applyNumberFormat="1" applyFont="1"/>
    <xf numFmtId="0" fontId="10" fillId="2" borderId="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" xfId="0" applyFont="1" applyFill="1" applyBorder="1"/>
    <xf numFmtId="0" fontId="3" fillId="2" borderId="8" xfId="0" applyFont="1" applyFill="1" applyBorder="1"/>
    <xf numFmtId="0" fontId="3" fillId="2" borderId="4" xfId="0" applyFont="1" applyFill="1" applyBorder="1"/>
    <xf numFmtId="0" fontId="3" fillId="0" borderId="10" xfId="0" applyFont="1" applyBorder="1" applyAlignment="1">
      <alignment horizontal="left" indent="1"/>
    </xf>
    <xf numFmtId="8" fontId="3" fillId="0" borderId="10" xfId="0" applyNumberFormat="1" applyFont="1" applyBorder="1" applyAlignment="1">
      <alignment horizontal="right" indent="1"/>
    </xf>
    <xf numFmtId="0" fontId="3" fillId="0" borderId="3" xfId="0" applyFont="1" applyBorder="1" applyAlignment="1">
      <alignment horizontal="left" indent="1"/>
    </xf>
    <xf numFmtId="164" fontId="3" fillId="0" borderId="3" xfId="0" applyNumberFormat="1" applyFont="1" applyBorder="1" applyAlignment="1">
      <alignment horizontal="right" indent="1"/>
    </xf>
    <xf numFmtId="9" fontId="3" fillId="0" borderId="3" xfId="0" applyNumberFormat="1" applyFont="1" applyBorder="1" applyAlignment="1">
      <alignment horizontal="right" indent="1"/>
    </xf>
    <xf numFmtId="8" fontId="3" fillId="0" borderId="3" xfId="0" applyNumberFormat="1" applyFont="1" applyBorder="1" applyAlignment="1">
      <alignment horizontal="right" indent="1"/>
    </xf>
    <xf numFmtId="0" fontId="3" fillId="0" borderId="9" xfId="0" applyFont="1" applyBorder="1" applyAlignment="1">
      <alignment horizontal="left" indent="1"/>
    </xf>
    <xf numFmtId="3" fontId="3" fillId="0" borderId="9" xfId="0" applyNumberFormat="1" applyFont="1" applyBorder="1" applyAlignment="1">
      <alignment horizontal="right" indent="1"/>
    </xf>
    <xf numFmtId="0" fontId="3" fillId="2" borderId="8" xfId="0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right" indent="1"/>
    </xf>
    <xf numFmtId="6" fontId="3" fillId="0" borderId="10" xfId="0" applyNumberFormat="1" applyFont="1" applyBorder="1" applyAlignment="1">
      <alignment horizontal="right" indent="1"/>
    </xf>
    <xf numFmtId="0" fontId="3" fillId="2" borderId="0" xfId="1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167" fontId="3" fillId="2" borderId="11" xfId="0" applyNumberFormat="1" applyFont="1" applyFill="1" applyBorder="1" applyAlignment="1">
      <alignment horizontal="right" vertical="center"/>
    </xf>
    <xf numFmtId="167" fontId="3" fillId="2" borderId="0" xfId="0" applyNumberFormat="1" applyFont="1" applyFill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167" fontId="3" fillId="2" borderId="10" xfId="0" applyNumberFormat="1" applyFont="1" applyFill="1" applyBorder="1" applyAlignment="1">
      <alignment horizontal="right" vertical="center"/>
    </xf>
    <xf numFmtId="167" fontId="3" fillId="2" borderId="2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vertical="center"/>
    </xf>
    <xf numFmtId="167" fontId="10" fillId="2" borderId="10" xfId="0" applyNumberFormat="1" applyFont="1" applyFill="1" applyBorder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9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64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168" fontId="0" fillId="0" borderId="0" xfId="0" applyNumberFormat="1"/>
    <xf numFmtId="0" fontId="0" fillId="0" borderId="0" xfId="0" applyAlignment="1">
      <alignment horizontal="right"/>
    </xf>
    <xf numFmtId="3" fontId="17" fillId="0" borderId="0" xfId="0" applyNumberFormat="1" applyFont="1"/>
    <xf numFmtId="0" fontId="17" fillId="0" borderId="0" xfId="0" applyFont="1" applyAlignment="1">
      <alignment horizontal="left" indent="2"/>
    </xf>
    <xf numFmtId="168" fontId="18" fillId="0" borderId="3" xfId="0" applyNumberFormat="1" applyFont="1" applyBorder="1"/>
    <xf numFmtId="0" fontId="18" fillId="0" borderId="3" xfId="0" applyFont="1" applyBorder="1" applyAlignment="1">
      <alignment horizontal="left" indent="2"/>
    </xf>
    <xf numFmtId="168" fontId="0" fillId="0" borderId="3" xfId="0" applyNumberFormat="1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6" xfId="0" applyBorder="1"/>
    <xf numFmtId="0" fontId="3" fillId="2" borderId="0" xfId="0" applyFont="1" applyFill="1"/>
    <xf numFmtId="0" fontId="3" fillId="0" borderId="0" xfId="0" applyFont="1" applyAlignment="1">
      <alignment horizontal="left" indent="1"/>
    </xf>
    <xf numFmtId="0" fontId="10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6" fontId="3" fillId="0" borderId="3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10" fillId="2" borderId="9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/>
    </xf>
    <xf numFmtId="0" fontId="16" fillId="2" borderId="1" xfId="0" applyFont="1" applyFill="1" applyBorder="1" applyAlignment="1">
      <alignment vertical="center"/>
    </xf>
    <xf numFmtId="0" fontId="15" fillId="0" borderId="1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4"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6" xr:uid="{7622FA6E-BD86-45C5-B3B1-2E097A112402}"/>
    <cellStyle name="Normal 5" xfId="13" xr:uid="{5310C836-E59D-4E69-B617-86BA810F4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9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84" Type="http://schemas.openxmlformats.org/officeDocument/2006/relationships/externalLink" Target="externalLinks/externalLink72.xml"/><Relationship Id="rId89" Type="http://schemas.openxmlformats.org/officeDocument/2006/relationships/externalLink" Target="externalLinks/externalLink77.xml"/><Relationship Id="rId16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74" Type="http://schemas.openxmlformats.org/officeDocument/2006/relationships/externalLink" Target="externalLinks/externalLink62.xml"/><Relationship Id="rId79" Type="http://schemas.openxmlformats.org/officeDocument/2006/relationships/externalLink" Target="externalLinks/externalLink67.xml"/><Relationship Id="rId102" Type="http://schemas.openxmlformats.org/officeDocument/2006/relationships/externalLink" Target="externalLinks/externalLink90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8.xml"/><Relationship Id="rId95" Type="http://schemas.openxmlformats.org/officeDocument/2006/relationships/externalLink" Target="externalLinks/externalLink83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80" Type="http://schemas.openxmlformats.org/officeDocument/2006/relationships/externalLink" Target="externalLinks/externalLink68.xml"/><Relationship Id="rId85" Type="http://schemas.openxmlformats.org/officeDocument/2006/relationships/externalLink" Target="externalLinks/externalLink7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59" Type="http://schemas.openxmlformats.org/officeDocument/2006/relationships/externalLink" Target="externalLinks/externalLink47.xml"/><Relationship Id="rId103" Type="http://schemas.openxmlformats.org/officeDocument/2006/relationships/theme" Target="theme/theme1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83" Type="http://schemas.openxmlformats.org/officeDocument/2006/relationships/externalLink" Target="externalLinks/externalLink71.xml"/><Relationship Id="rId88" Type="http://schemas.openxmlformats.org/officeDocument/2006/relationships/externalLink" Target="externalLinks/externalLink76.xml"/><Relationship Id="rId91" Type="http://schemas.openxmlformats.org/officeDocument/2006/relationships/externalLink" Target="externalLinks/externalLink79.xml"/><Relationship Id="rId96" Type="http://schemas.openxmlformats.org/officeDocument/2006/relationships/externalLink" Target="externalLinks/externalLink8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81" Type="http://schemas.openxmlformats.org/officeDocument/2006/relationships/externalLink" Target="externalLinks/externalLink69.xml"/><Relationship Id="rId86" Type="http://schemas.openxmlformats.org/officeDocument/2006/relationships/externalLink" Target="externalLinks/externalLink74.xml"/><Relationship Id="rId94" Type="http://schemas.openxmlformats.org/officeDocument/2006/relationships/externalLink" Target="externalLinks/externalLink82.xml"/><Relationship Id="rId99" Type="http://schemas.openxmlformats.org/officeDocument/2006/relationships/externalLink" Target="externalLinks/externalLink87.xml"/><Relationship Id="rId101" Type="http://schemas.openxmlformats.org/officeDocument/2006/relationships/externalLink" Target="externalLinks/externalLink8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9" Type="http://schemas.openxmlformats.org/officeDocument/2006/relationships/externalLink" Target="externalLinks/externalLink27.xml"/><Relationship Id="rId34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76" Type="http://schemas.openxmlformats.org/officeDocument/2006/relationships/externalLink" Target="externalLinks/externalLink64.xml"/><Relationship Id="rId97" Type="http://schemas.openxmlformats.org/officeDocument/2006/relationships/externalLink" Target="externalLinks/externalLink85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92" Type="http://schemas.openxmlformats.org/officeDocument/2006/relationships/externalLink" Target="externalLinks/externalLink8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7.xml"/><Relationship Id="rId24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66" Type="http://schemas.openxmlformats.org/officeDocument/2006/relationships/externalLink" Target="externalLinks/externalLink54.xml"/><Relationship Id="rId87" Type="http://schemas.openxmlformats.org/officeDocument/2006/relationships/externalLink" Target="externalLinks/externalLink75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56" Type="http://schemas.openxmlformats.org/officeDocument/2006/relationships/externalLink" Target="externalLinks/externalLink44.xml"/><Relationship Id="rId77" Type="http://schemas.openxmlformats.org/officeDocument/2006/relationships/externalLink" Target="externalLinks/externalLink65.xml"/><Relationship Id="rId100" Type="http://schemas.openxmlformats.org/officeDocument/2006/relationships/externalLink" Target="externalLinks/externalLink88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93" Type="http://schemas.openxmlformats.org/officeDocument/2006/relationships/externalLink" Target="externalLinks/externalLink81.xml"/><Relationship Id="rId98" Type="http://schemas.openxmlformats.org/officeDocument/2006/relationships/externalLink" Target="externalLinks/externalLink86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34.xml"/><Relationship Id="rId6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7bb04dd4d6b283d/Documents/SOA/Question%20Writing/2023Fall%20-%202024/CFT%20filing%20sample.xlsx" TargetMode="External"/><Relationship Id="rId1" Type="http://schemas.openxmlformats.org/officeDocument/2006/relationships/externalLinkPath" Target="https://d.docs.live.net/57bb04dd4d6b283d/Documents/SOA/Question%20Writing/2023Fall%20-%202024/3rd%20review/CFT%20filing%20sample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enevacanada-my.sharepoint.com/personal/Nicolas_Boutin_beneva_ca/Documents/Documents/Passwords%20et%20perso/SOA/Fall%202024%20Exam/Questions%20received/Spring%202025/GHVR-C%20Spring%202025%20Q5%20LO13%2011%20points%20MD.xlsx" TargetMode="External"/><Relationship Id="rId1" Type="http://schemas.openxmlformats.org/officeDocument/2006/relationships/externalLinkPath" Target="https://benevacanada-my.sharepoint.com/personal/Nicolas_Boutin_beneva_ca/Documents/Documents/Passwords%20et%20perso/SOA/Fall%202024%20Exam/Questions%20received/Spring%202025/GHVR-C%20Spring%202025%20Q5%20LO13%2011%20points%20MD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ESF_base"/>
      <sheetName val="ESF_scn1"/>
      <sheetName val="ESF_scn2"/>
      <sheetName val="ESF_scn3"/>
      <sheetName val="ERN_base"/>
      <sheetName val="ERN_scn1"/>
      <sheetName val="ERN_scn2"/>
      <sheetName val="ERN_scn3"/>
      <sheetName val="CAP_base"/>
      <sheetName val="CAP_scn1"/>
      <sheetName val="CAP_scn2"/>
      <sheetName val="CAP_scn3"/>
      <sheetName val="Scn_test"/>
      <sheetName val="Comparaison_scn"/>
      <sheetName val="Validation"/>
    </sheetNames>
    <sheetDataSet>
      <sheetData sheetId="0">
        <row r="2">
          <cell r="Q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tion"/>
      <sheetName val="Part a"/>
      <sheetName val="Part b (current plan)"/>
      <sheetName val="Part b (proposed plan)"/>
      <sheetName val="Part d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8059-7718-4E03-8DE7-9E350B7C321D}">
  <dimension ref="A1:L15"/>
  <sheetViews>
    <sheetView tabSelected="1" zoomScale="85" zoomScaleNormal="85" workbookViewId="0"/>
  </sheetViews>
  <sheetFormatPr defaultColWidth="8.7109375" defaultRowHeight="15"/>
  <cols>
    <col min="3" max="3" width="25.7109375" customWidth="1"/>
    <col min="4" max="5" width="14.28515625" customWidth="1"/>
    <col min="6" max="6" width="16.28515625" customWidth="1"/>
  </cols>
  <sheetData>
    <row r="1" spans="1:12" ht="22.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4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139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 t="s">
        <v>140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 t="s">
        <v>141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4" t="s">
        <v>142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4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4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3" t="s">
        <v>143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3" t="s">
        <v>144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6C95-30F4-4C89-9681-0DE894B39060}">
  <dimension ref="A1:L60"/>
  <sheetViews>
    <sheetView zoomScale="85" zoomScaleNormal="85" workbookViewId="0"/>
  </sheetViews>
  <sheetFormatPr defaultColWidth="8.7109375" defaultRowHeight="15"/>
  <cols>
    <col min="2" max="2" width="20.28515625" customWidth="1"/>
    <col min="3" max="3" width="25.7109375" customWidth="1"/>
    <col min="4" max="4" width="26.5703125" customWidth="1"/>
    <col min="5" max="5" width="28" customWidth="1"/>
    <col min="6" max="6" width="16.28515625" customWidth="1"/>
  </cols>
  <sheetData>
    <row r="1" spans="1:12" ht="22.5">
      <c r="A1" s="1" t="s">
        <v>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175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 t="s">
        <v>176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 t="s">
        <v>177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 t="s">
        <v>178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 t="s">
        <v>179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4" t="s">
        <v>180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4" t="s">
        <v>181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4" t="s">
        <v>182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3" t="s">
        <v>190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3" t="s">
        <v>78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>
      <c r="A16" s="49"/>
    </row>
    <row r="28" spans="1:12" ht="16.5" thickBot="1">
      <c r="A28" s="4" t="s">
        <v>183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30.75" thickBot="1">
      <c r="A29" s="4"/>
      <c r="B29" s="54" t="s">
        <v>117</v>
      </c>
      <c r="C29" s="53" t="s">
        <v>116</v>
      </c>
      <c r="D29" s="53" t="s">
        <v>115</v>
      </c>
      <c r="E29" s="2"/>
      <c r="F29" s="2"/>
      <c r="G29" s="2"/>
      <c r="H29" s="2"/>
      <c r="I29" s="2"/>
      <c r="J29" s="2"/>
      <c r="K29" s="2"/>
      <c r="L29" s="2"/>
    </row>
    <row r="30" spans="1:12" ht="30.75" thickBot="1">
      <c r="A30" s="4"/>
      <c r="B30" s="52" t="s">
        <v>114</v>
      </c>
      <c r="C30" s="51" t="s">
        <v>113</v>
      </c>
      <c r="D30" s="50">
        <v>0.15</v>
      </c>
      <c r="E30" s="2"/>
      <c r="F30" s="2"/>
      <c r="G30" s="2"/>
      <c r="H30" s="2"/>
      <c r="I30" s="2"/>
      <c r="J30" s="2"/>
      <c r="K30" s="2"/>
      <c r="L30" s="2"/>
    </row>
    <row r="31" spans="1:12" ht="30.75" thickBot="1">
      <c r="A31" s="4"/>
      <c r="B31" s="52" t="s">
        <v>112</v>
      </c>
      <c r="C31" s="51" t="s">
        <v>111</v>
      </c>
      <c r="D31" s="50">
        <v>0.5</v>
      </c>
      <c r="E31" s="2"/>
      <c r="F31" s="2"/>
      <c r="G31" s="2"/>
      <c r="H31" s="2"/>
      <c r="I31" s="2"/>
      <c r="J31" s="2"/>
      <c r="K31" s="2"/>
      <c r="L31" s="2"/>
    </row>
    <row r="32" spans="1:12" ht="15.7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>
      <c r="A33" s="4" t="s">
        <v>184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>
      <c r="A34" s="4" t="s">
        <v>185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>
      <c r="A35" s="4" t="s">
        <v>186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>
      <c r="A36" s="4" t="s">
        <v>187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>
      <c r="A38" s="3" t="s">
        <v>188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>
      <c r="A39" s="3" t="s">
        <v>78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52" spans="1:12" ht="15.75">
      <c r="A52" s="4" t="s">
        <v>110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>
      <c r="A54" s="4" t="s">
        <v>109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>
      <c r="A55" s="4" t="s">
        <v>198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>
      <c r="A56" s="4" t="s">
        <v>197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>
      <c r="A57" s="4" t="s">
        <v>196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>
      <c r="A59" s="3" t="s">
        <v>189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>
      <c r="A60" s="3" t="s">
        <v>78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1A49-D287-4851-9B00-0A71A5BCBA62}">
  <dimension ref="A1:L9"/>
  <sheetViews>
    <sheetView zoomScale="85" zoomScaleNormal="85" workbookViewId="0"/>
  </sheetViews>
  <sheetFormatPr defaultColWidth="8.7109375" defaultRowHeight="15"/>
  <cols>
    <col min="2" max="2" width="20.28515625" customWidth="1"/>
    <col min="3" max="3" width="25.7109375" customWidth="1"/>
    <col min="4" max="4" width="26.5703125" customWidth="1"/>
    <col min="5" max="5" width="28" customWidth="1"/>
    <col min="6" max="6" width="16.28515625" customWidth="1"/>
  </cols>
  <sheetData>
    <row r="1" spans="1:12" ht="22.5">
      <c r="A1" s="1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199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200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201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 t="s">
        <v>78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9"/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EC37-E0FC-4798-99FA-9D9D9A3CD91E}">
  <dimension ref="B2:E28"/>
  <sheetViews>
    <sheetView workbookViewId="0"/>
  </sheetViews>
  <sheetFormatPr defaultRowHeight="15"/>
  <cols>
    <col min="2" max="2" width="27" customWidth="1"/>
    <col min="3" max="5" width="12.42578125" customWidth="1"/>
  </cols>
  <sheetData>
    <row r="2" spans="2:5">
      <c r="B2" s="67"/>
      <c r="C2" s="66" t="s">
        <v>138</v>
      </c>
      <c r="D2" s="57" t="s">
        <v>137</v>
      </c>
    </row>
    <row r="3" spans="2:5">
      <c r="B3" s="65" t="s">
        <v>136</v>
      </c>
      <c r="C3" s="64">
        <f>SUM(C4:C6)</f>
        <v>41994157.603258066</v>
      </c>
      <c r="D3" s="64">
        <f>SUM(D4:D6)</f>
        <v>46994157.603258066</v>
      </c>
    </row>
    <row r="4" spans="2:5">
      <c r="B4" s="63" t="s">
        <v>123</v>
      </c>
      <c r="C4" s="62">
        <v>35626693.984880365</v>
      </c>
      <c r="D4" s="62">
        <f>C4+5000000</f>
        <v>40626693.984880365</v>
      </c>
    </row>
    <row r="5" spans="2:5">
      <c r="B5" s="63" t="s">
        <v>122</v>
      </c>
      <c r="C5" s="62">
        <v>5548499.5608217409</v>
      </c>
      <c r="D5" s="62">
        <f>C5</f>
        <v>5548499.5608217409</v>
      </c>
    </row>
    <row r="6" spans="2:5">
      <c r="B6" s="63" t="s">
        <v>121</v>
      </c>
      <c r="C6" s="62">
        <v>818964.05755596014</v>
      </c>
      <c r="D6" s="62">
        <f>C6</f>
        <v>818964.05755596014</v>
      </c>
    </row>
    <row r="7" spans="2:5">
      <c r="B7" s="56" t="s">
        <v>135</v>
      </c>
      <c r="C7" s="64">
        <f>SUM(C8:C10)</f>
        <v>37544122.078826599</v>
      </c>
      <c r="D7" s="64">
        <f>SUM(D8:D10)</f>
        <v>36806599.816988111</v>
      </c>
    </row>
    <row r="8" spans="2:5">
      <c r="B8" s="63" t="s">
        <v>123</v>
      </c>
      <c r="C8" s="62">
        <v>29566844.406452943</v>
      </c>
      <c r="D8" s="62">
        <f>C8</f>
        <v>29566844.406452943</v>
      </c>
    </row>
    <row r="9" spans="2:5">
      <c r="B9" s="63" t="s">
        <v>122</v>
      </c>
      <c r="C9" s="62">
        <v>7375222.6183849173</v>
      </c>
      <c r="D9" s="62">
        <f>C9*0.9</f>
        <v>6637700.3565464253</v>
      </c>
      <c r="E9" s="58"/>
    </row>
    <row r="10" spans="2:5">
      <c r="B10" s="63" t="s">
        <v>121</v>
      </c>
      <c r="C10" s="62">
        <v>602055.05398874008</v>
      </c>
      <c r="D10" s="62">
        <f>C10</f>
        <v>602055.05398874008</v>
      </c>
    </row>
    <row r="11" spans="2:5">
      <c r="B11" s="61"/>
      <c r="C11" s="60"/>
      <c r="D11" s="60"/>
    </row>
    <row r="12" spans="2:5">
      <c r="D12" s="60"/>
    </row>
    <row r="13" spans="2:5">
      <c r="C13" s="59" t="s">
        <v>134</v>
      </c>
      <c r="D13" s="58">
        <v>701257.23283519316</v>
      </c>
    </row>
    <row r="14" spans="2:5">
      <c r="C14" s="59" t="s">
        <v>133</v>
      </c>
      <c r="D14" s="58">
        <v>844767.82188133325</v>
      </c>
    </row>
    <row r="15" spans="2:5">
      <c r="C15" s="59" t="s">
        <v>132</v>
      </c>
      <c r="D15" s="58">
        <v>5490426.9016851494</v>
      </c>
    </row>
    <row r="16" spans="2:5">
      <c r="C16" s="59" t="s">
        <v>131</v>
      </c>
      <c r="D16" s="58">
        <v>1511184.1474873668</v>
      </c>
    </row>
    <row r="18" spans="2:5">
      <c r="B18" t="s">
        <v>130</v>
      </c>
    </row>
    <row r="19" spans="2:5">
      <c r="B19" t="s">
        <v>129</v>
      </c>
    </row>
    <row r="20" spans="2:5">
      <c r="B20" t="s">
        <v>128</v>
      </c>
    </row>
    <row r="22" spans="2:5">
      <c r="B22" s="83" t="s">
        <v>127</v>
      </c>
      <c r="C22" s="83"/>
      <c r="D22" s="83"/>
      <c r="E22" s="83"/>
    </row>
    <row r="23" spans="2:5">
      <c r="B23" s="56"/>
      <c r="C23" s="57" t="s">
        <v>126</v>
      </c>
      <c r="D23" s="57" t="s">
        <v>125</v>
      </c>
      <c r="E23" s="57" t="s">
        <v>124</v>
      </c>
    </row>
    <row r="24" spans="2:5">
      <c r="B24" s="56" t="s">
        <v>123</v>
      </c>
      <c r="C24" s="55">
        <v>0.15</v>
      </c>
      <c r="D24" s="55">
        <f>C24</f>
        <v>0.15</v>
      </c>
      <c r="E24" s="55">
        <v>0.09</v>
      </c>
    </row>
    <row r="25" spans="2:5">
      <c r="B25" s="56" t="s">
        <v>122</v>
      </c>
      <c r="C25" s="55">
        <v>0.12</v>
      </c>
      <c r="D25" s="55">
        <v>7.5999999999999998E-2</v>
      </c>
      <c r="E25" s="55">
        <v>7.5999999999999998E-2</v>
      </c>
    </row>
    <row r="26" spans="2:5">
      <c r="B26" s="56" t="s">
        <v>121</v>
      </c>
      <c r="C26" s="55">
        <v>0.13</v>
      </c>
      <c r="D26" s="55">
        <v>0.13</v>
      </c>
      <c r="E26" s="55">
        <v>0.13</v>
      </c>
    </row>
    <row r="28" spans="2:5">
      <c r="B28" t="s">
        <v>120</v>
      </c>
    </row>
  </sheetData>
  <mergeCells count="1">
    <mergeCell ref="B22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A35C8-A2FF-482C-A44E-9D7FF4AB71F7}">
  <dimension ref="B2:N36"/>
  <sheetViews>
    <sheetView workbookViewId="0"/>
  </sheetViews>
  <sheetFormatPr defaultRowHeight="15"/>
  <cols>
    <col min="2" max="2" width="18" customWidth="1"/>
    <col min="3" max="14" width="13.7109375" customWidth="1"/>
  </cols>
  <sheetData>
    <row r="2" spans="2:14">
      <c r="B2" s="8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4">
      <c r="B3" s="9"/>
      <c r="C3" s="78" t="s">
        <v>9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80"/>
    </row>
    <row r="4" spans="2:14"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19</v>
      </c>
      <c r="L4" s="11" t="s">
        <v>20</v>
      </c>
      <c r="M4" s="11" t="s">
        <v>21</v>
      </c>
      <c r="N4" s="11" t="s">
        <v>22</v>
      </c>
    </row>
    <row r="5" spans="2:14">
      <c r="B5" s="11" t="s">
        <v>11</v>
      </c>
      <c r="C5" s="12">
        <v>50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2:14">
      <c r="B6" s="11" t="s">
        <v>12</v>
      </c>
      <c r="C6" s="12">
        <v>98</v>
      </c>
      <c r="D6" s="12">
        <v>55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2:14">
      <c r="B7" s="11" t="s">
        <v>13</v>
      </c>
      <c r="C7" s="12">
        <v>119</v>
      </c>
      <c r="D7" s="12">
        <v>58</v>
      </c>
      <c r="E7" s="12">
        <v>51</v>
      </c>
      <c r="F7" s="13"/>
      <c r="G7" s="13"/>
      <c r="H7" s="13"/>
      <c r="I7" s="13"/>
      <c r="J7" s="13"/>
      <c r="K7" s="13"/>
      <c r="L7" s="13"/>
      <c r="M7" s="13"/>
      <c r="N7" s="13"/>
    </row>
    <row r="8" spans="2:14">
      <c r="B8" s="11" t="s">
        <v>14</v>
      </c>
      <c r="C8" s="12">
        <v>122</v>
      </c>
      <c r="D8" s="12">
        <v>58</v>
      </c>
      <c r="E8" s="12">
        <v>93</v>
      </c>
      <c r="F8" s="12">
        <v>52</v>
      </c>
      <c r="G8" s="13"/>
      <c r="H8" s="13"/>
      <c r="I8" s="13"/>
      <c r="J8" s="13"/>
      <c r="K8" s="13"/>
      <c r="L8" s="13"/>
      <c r="M8" s="13"/>
      <c r="N8" s="13"/>
    </row>
    <row r="9" spans="2:14">
      <c r="B9" s="11" t="s">
        <v>15</v>
      </c>
      <c r="C9" s="12">
        <v>126</v>
      </c>
      <c r="D9" s="12">
        <v>78</v>
      </c>
      <c r="E9" s="12">
        <v>114</v>
      </c>
      <c r="F9" s="12">
        <v>89</v>
      </c>
      <c r="G9" s="12">
        <v>53</v>
      </c>
      <c r="H9" s="13"/>
      <c r="I9" s="13"/>
      <c r="J9" s="13"/>
      <c r="K9" s="13"/>
      <c r="L9" s="13"/>
      <c r="M9" s="13"/>
      <c r="N9" s="13"/>
    </row>
    <row r="10" spans="2:14">
      <c r="B10" s="11" t="s">
        <v>16</v>
      </c>
      <c r="C10" s="12">
        <v>126</v>
      </c>
      <c r="D10" s="12">
        <v>87</v>
      </c>
      <c r="E10" s="12">
        <v>119</v>
      </c>
      <c r="F10" s="12">
        <v>116</v>
      </c>
      <c r="G10" s="12">
        <v>53</v>
      </c>
      <c r="H10" s="12">
        <v>55</v>
      </c>
      <c r="I10" s="13"/>
      <c r="J10" s="13"/>
      <c r="K10" s="13"/>
      <c r="L10" s="13"/>
      <c r="M10" s="13"/>
      <c r="N10" s="13"/>
    </row>
    <row r="11" spans="2:14">
      <c r="B11" s="11" t="s">
        <v>17</v>
      </c>
      <c r="C11" s="12">
        <v>126</v>
      </c>
      <c r="D11" s="12">
        <v>87</v>
      </c>
      <c r="E11" s="12">
        <v>128</v>
      </c>
      <c r="F11" s="12">
        <v>121</v>
      </c>
      <c r="G11" s="12">
        <v>54</v>
      </c>
      <c r="H11" s="12">
        <v>75</v>
      </c>
      <c r="I11" s="12">
        <v>60</v>
      </c>
      <c r="J11" s="13"/>
      <c r="K11" s="13"/>
      <c r="L11" s="13"/>
      <c r="M11" s="13"/>
      <c r="N11" s="13"/>
    </row>
    <row r="12" spans="2:14">
      <c r="B12" s="11" t="s">
        <v>18</v>
      </c>
      <c r="C12" s="12">
        <v>126</v>
      </c>
      <c r="D12" s="12">
        <v>87</v>
      </c>
      <c r="E12" s="12">
        <v>128</v>
      </c>
      <c r="F12" s="12">
        <v>125</v>
      </c>
      <c r="G12" s="12">
        <v>65</v>
      </c>
      <c r="H12" s="12">
        <v>82</v>
      </c>
      <c r="I12" s="12">
        <v>84</v>
      </c>
      <c r="J12" s="12">
        <v>62</v>
      </c>
      <c r="K12" s="13"/>
      <c r="L12" s="13"/>
      <c r="M12" s="13"/>
      <c r="N12" s="13"/>
    </row>
    <row r="13" spans="2:14">
      <c r="B13" s="11" t="s">
        <v>19</v>
      </c>
      <c r="C13" s="12">
        <v>126</v>
      </c>
      <c r="D13" s="12">
        <v>87</v>
      </c>
      <c r="E13" s="12">
        <v>128</v>
      </c>
      <c r="F13" s="12">
        <v>125</v>
      </c>
      <c r="G13" s="12">
        <v>74</v>
      </c>
      <c r="H13" s="12">
        <v>88</v>
      </c>
      <c r="I13" s="12">
        <v>88</v>
      </c>
      <c r="J13" s="12">
        <v>87</v>
      </c>
      <c r="K13" s="12">
        <v>58</v>
      </c>
      <c r="L13" s="13"/>
      <c r="M13" s="13"/>
      <c r="N13" s="13"/>
    </row>
    <row r="14" spans="2:14">
      <c r="B14" s="11" t="s">
        <v>20</v>
      </c>
      <c r="C14" s="12">
        <v>126</v>
      </c>
      <c r="D14" s="12">
        <v>87</v>
      </c>
      <c r="E14" s="12">
        <v>128</v>
      </c>
      <c r="F14" s="12">
        <v>125</v>
      </c>
      <c r="G14" s="12">
        <v>74</v>
      </c>
      <c r="H14" s="12">
        <v>96</v>
      </c>
      <c r="I14" s="12">
        <v>95</v>
      </c>
      <c r="J14" s="12">
        <v>99</v>
      </c>
      <c r="K14" s="12">
        <v>72</v>
      </c>
      <c r="L14" s="12">
        <v>65</v>
      </c>
      <c r="M14" s="13"/>
      <c r="N14" s="13"/>
    </row>
    <row r="15" spans="2:14">
      <c r="B15" s="11" t="s">
        <v>21</v>
      </c>
      <c r="C15" s="12">
        <v>126</v>
      </c>
      <c r="D15" s="12">
        <v>87</v>
      </c>
      <c r="E15" s="12">
        <v>128</v>
      </c>
      <c r="F15" s="12">
        <v>125</v>
      </c>
      <c r="G15" s="12">
        <v>74</v>
      </c>
      <c r="H15" s="12">
        <v>96</v>
      </c>
      <c r="I15" s="12">
        <v>95</v>
      </c>
      <c r="J15" s="12">
        <v>106</v>
      </c>
      <c r="K15" s="12">
        <v>92</v>
      </c>
      <c r="L15" s="12">
        <v>86</v>
      </c>
      <c r="M15" s="12">
        <v>49</v>
      </c>
      <c r="N15" s="13"/>
    </row>
    <row r="16" spans="2:14">
      <c r="B16" s="11" t="s">
        <v>22</v>
      </c>
      <c r="C16" s="12">
        <v>126</v>
      </c>
      <c r="D16" s="12">
        <v>87</v>
      </c>
      <c r="E16" s="12">
        <v>128</v>
      </c>
      <c r="F16" s="12">
        <v>125</v>
      </c>
      <c r="G16" s="12">
        <v>74</v>
      </c>
      <c r="H16" s="12">
        <v>96</v>
      </c>
      <c r="I16" s="12">
        <v>95</v>
      </c>
      <c r="J16" s="12">
        <v>110</v>
      </c>
      <c r="K16" s="12">
        <v>113</v>
      </c>
      <c r="L16" s="12">
        <v>104</v>
      </c>
      <c r="M16" s="12">
        <v>50</v>
      </c>
      <c r="N16" s="12">
        <v>50</v>
      </c>
    </row>
    <row r="17" spans="2:14">
      <c r="B17" s="11" t="s">
        <v>23</v>
      </c>
      <c r="C17" s="12">
        <v>126</v>
      </c>
      <c r="D17" s="12">
        <v>87</v>
      </c>
      <c r="E17" s="12">
        <v>128</v>
      </c>
      <c r="F17" s="12">
        <v>125</v>
      </c>
      <c r="G17" s="12">
        <v>74</v>
      </c>
      <c r="H17" s="12">
        <v>96</v>
      </c>
      <c r="I17" s="12">
        <v>95</v>
      </c>
      <c r="J17" s="12">
        <v>110</v>
      </c>
      <c r="K17" s="12">
        <v>115</v>
      </c>
      <c r="L17" s="12">
        <v>128</v>
      </c>
      <c r="M17" s="12">
        <v>71</v>
      </c>
      <c r="N17" s="12">
        <v>76</v>
      </c>
    </row>
    <row r="18" spans="2:14">
      <c r="B18" s="11" t="s">
        <v>24</v>
      </c>
      <c r="C18" s="12">
        <v>126</v>
      </c>
      <c r="D18" s="12">
        <v>87</v>
      </c>
      <c r="E18" s="12">
        <v>128</v>
      </c>
      <c r="F18" s="12">
        <v>125</v>
      </c>
      <c r="G18" s="12">
        <v>74</v>
      </c>
      <c r="H18" s="12">
        <v>96</v>
      </c>
      <c r="I18" s="12">
        <v>95</v>
      </c>
      <c r="J18" s="12">
        <v>110</v>
      </c>
      <c r="K18" s="12">
        <v>115</v>
      </c>
      <c r="L18" s="12">
        <v>129</v>
      </c>
      <c r="M18" s="12">
        <v>71</v>
      </c>
      <c r="N18" s="12">
        <v>92</v>
      </c>
    </row>
    <row r="19" spans="2:14">
      <c r="B19" s="11" t="s">
        <v>25</v>
      </c>
      <c r="C19" s="12">
        <v>126</v>
      </c>
      <c r="D19" s="12">
        <v>87</v>
      </c>
      <c r="E19" s="12">
        <v>128</v>
      </c>
      <c r="F19" s="12">
        <v>125</v>
      </c>
      <c r="G19" s="12">
        <v>74</v>
      </c>
      <c r="H19" s="12">
        <v>96</v>
      </c>
      <c r="I19" s="12">
        <v>95</v>
      </c>
      <c r="J19" s="12">
        <v>110</v>
      </c>
      <c r="K19" s="12">
        <v>115</v>
      </c>
      <c r="L19" s="12">
        <v>129</v>
      </c>
      <c r="M19" s="12">
        <v>79</v>
      </c>
      <c r="N19" s="12">
        <v>113</v>
      </c>
    </row>
    <row r="20" spans="2:14">
      <c r="B20" s="11" t="s">
        <v>26</v>
      </c>
      <c r="C20" s="12">
        <v>126</v>
      </c>
      <c r="D20" s="12">
        <v>87</v>
      </c>
      <c r="E20" s="12">
        <v>128</v>
      </c>
      <c r="F20" s="12">
        <v>125</v>
      </c>
      <c r="G20" s="12">
        <v>74</v>
      </c>
      <c r="H20" s="12">
        <v>96</v>
      </c>
      <c r="I20" s="12">
        <v>95</v>
      </c>
      <c r="J20" s="12">
        <v>110</v>
      </c>
      <c r="K20" s="12">
        <v>115</v>
      </c>
      <c r="L20" s="12">
        <v>129</v>
      </c>
      <c r="M20" s="12">
        <v>79</v>
      </c>
      <c r="N20" s="12">
        <v>115</v>
      </c>
    </row>
    <row r="21" spans="2:14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14">
      <c r="B22" s="81"/>
      <c r="C22" s="81"/>
      <c r="D22" s="81"/>
      <c r="E22" s="81"/>
      <c r="F22" s="81"/>
      <c r="G22" s="81"/>
      <c r="H22" s="81"/>
      <c r="I22" s="8"/>
      <c r="J22" s="8"/>
      <c r="K22" s="8"/>
      <c r="L22" s="8"/>
      <c r="M22" s="8"/>
      <c r="N22" s="8"/>
    </row>
    <row r="23" spans="2:14">
      <c r="B23" s="8" t="s">
        <v>27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4">
      <c r="B24" s="9"/>
      <c r="C24" s="78" t="s">
        <v>9</v>
      </c>
      <c r="D24" s="79"/>
      <c r="E24" s="79"/>
      <c r="F24" s="79"/>
      <c r="G24" s="80"/>
      <c r="H24" s="9"/>
      <c r="I24" s="9"/>
      <c r="J24" s="9"/>
      <c r="K24" s="9"/>
      <c r="L24" s="9"/>
      <c r="M24" s="9"/>
      <c r="N24" s="9"/>
    </row>
    <row r="25" spans="2:14">
      <c r="B25" s="10" t="s">
        <v>10</v>
      </c>
      <c r="C25" s="11" t="s">
        <v>23</v>
      </c>
      <c r="D25" s="11" t="s">
        <v>24</v>
      </c>
      <c r="E25" s="11" t="s">
        <v>25</v>
      </c>
      <c r="F25" s="11" t="s">
        <v>26</v>
      </c>
      <c r="G25" s="11" t="s">
        <v>28</v>
      </c>
      <c r="H25" s="9"/>
      <c r="I25" s="9"/>
      <c r="J25" s="9"/>
      <c r="K25" s="9"/>
      <c r="L25" s="9"/>
      <c r="M25" s="9"/>
      <c r="N25" s="9"/>
    </row>
    <row r="26" spans="2:14">
      <c r="B26" s="11" t="s">
        <v>23</v>
      </c>
      <c r="C26" s="12">
        <v>100</v>
      </c>
      <c r="D26" s="13"/>
      <c r="E26" s="13"/>
      <c r="F26" s="13"/>
      <c r="G26" s="13"/>
      <c r="H26" s="9"/>
      <c r="I26" s="9"/>
      <c r="J26" s="9"/>
      <c r="K26" s="9"/>
      <c r="L26" s="9"/>
      <c r="M26" s="9"/>
      <c r="N26" s="9"/>
    </row>
    <row r="27" spans="2:14">
      <c r="B27" s="11" t="s">
        <v>24</v>
      </c>
      <c r="C27" s="12">
        <v>196</v>
      </c>
      <c r="D27" s="12">
        <v>89</v>
      </c>
      <c r="E27" s="13"/>
      <c r="F27" s="13"/>
      <c r="G27" s="13"/>
      <c r="H27" s="9"/>
      <c r="I27" s="9"/>
      <c r="J27" s="9"/>
      <c r="K27" s="9"/>
      <c r="L27" s="9"/>
      <c r="M27" s="9"/>
      <c r="N27" s="9"/>
    </row>
    <row r="28" spans="2:14">
      <c r="B28" s="11" t="s">
        <v>25</v>
      </c>
      <c r="C28" s="12">
        <v>295</v>
      </c>
      <c r="D28" s="12">
        <v>193</v>
      </c>
      <c r="E28" s="12">
        <v>90</v>
      </c>
      <c r="F28" s="13"/>
      <c r="G28" s="13"/>
      <c r="H28" s="9"/>
      <c r="I28" s="9"/>
      <c r="J28" s="9"/>
      <c r="K28" s="9"/>
      <c r="L28" s="9"/>
      <c r="M28" s="9"/>
      <c r="N28" s="9"/>
    </row>
    <row r="29" spans="2:14">
      <c r="B29" s="11" t="s">
        <v>26</v>
      </c>
      <c r="C29" s="12">
        <v>393</v>
      </c>
      <c r="D29" s="12">
        <v>294</v>
      </c>
      <c r="E29" s="12">
        <v>190</v>
      </c>
      <c r="F29" s="12">
        <v>111</v>
      </c>
      <c r="G29" s="13"/>
      <c r="H29" s="9"/>
      <c r="I29" s="9"/>
      <c r="J29" s="9"/>
      <c r="K29" s="9"/>
      <c r="L29" s="9"/>
      <c r="M29" s="9"/>
      <c r="N29" s="9"/>
    </row>
    <row r="30" spans="2:14">
      <c r="B30" s="11" t="s">
        <v>28</v>
      </c>
      <c r="C30" s="12">
        <v>492</v>
      </c>
      <c r="D30" s="12">
        <v>398</v>
      </c>
      <c r="E30" s="12">
        <v>292</v>
      </c>
      <c r="F30" s="12">
        <v>219</v>
      </c>
      <c r="G30" s="12">
        <v>120</v>
      </c>
      <c r="H30" s="9"/>
      <c r="I30" s="9"/>
      <c r="J30" s="9"/>
      <c r="K30" s="9"/>
      <c r="L30" s="9"/>
      <c r="M30" s="9"/>
      <c r="N30" s="9"/>
    </row>
    <row r="31" spans="2:14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2:14">
      <c r="B32" s="8" t="s">
        <v>29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>
      <c r="B33" s="15"/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  <c r="H33" s="9"/>
      <c r="I33" s="9"/>
      <c r="J33" s="9"/>
      <c r="K33" s="9"/>
      <c r="L33" s="9"/>
      <c r="M33" s="9"/>
      <c r="N33" s="9"/>
    </row>
    <row r="34" spans="2:14">
      <c r="B34" s="10" t="s">
        <v>35</v>
      </c>
      <c r="C34" s="17">
        <v>1000</v>
      </c>
      <c r="D34" s="17">
        <v>1050</v>
      </c>
      <c r="E34" s="17">
        <v>1025</v>
      </c>
      <c r="F34" s="17">
        <v>1075</v>
      </c>
      <c r="G34" s="17">
        <v>1100</v>
      </c>
      <c r="H34" s="9"/>
      <c r="I34" s="9"/>
      <c r="J34" s="9"/>
      <c r="K34" s="9"/>
      <c r="L34" s="9"/>
      <c r="M34" s="9"/>
      <c r="N34" s="9"/>
    </row>
    <row r="35" spans="2:14">
      <c r="B35" s="10" t="s">
        <v>36</v>
      </c>
      <c r="C35" s="18">
        <v>500</v>
      </c>
      <c r="D35" s="18">
        <v>505</v>
      </c>
      <c r="E35" s="18">
        <v>510</v>
      </c>
      <c r="F35" s="18">
        <v>525</v>
      </c>
      <c r="G35" s="18">
        <v>550</v>
      </c>
      <c r="H35" s="9"/>
      <c r="I35" s="9"/>
      <c r="J35" s="9"/>
      <c r="K35" s="9"/>
      <c r="L35" s="9"/>
      <c r="M35" s="9"/>
      <c r="N35" s="9"/>
    </row>
    <row r="36" spans="2:14">
      <c r="B36" s="9"/>
      <c r="C36" s="14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</sheetData>
  <mergeCells count="3">
    <mergeCell ref="C3:N3"/>
    <mergeCell ref="B22:H22"/>
    <mergeCell ref="C24:G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8A71-6D63-4A8C-ADB3-3826657CEA5B}">
  <dimension ref="A1:L64"/>
  <sheetViews>
    <sheetView zoomScale="85" zoomScaleNormal="85" workbookViewId="0"/>
  </sheetViews>
  <sheetFormatPr defaultColWidth="8.7109375" defaultRowHeight="15"/>
  <cols>
    <col min="3" max="3" width="25.7109375" customWidth="1"/>
    <col min="4" max="4" width="21.28515625" customWidth="1"/>
    <col min="5" max="12" width="14.7109375" customWidth="1"/>
  </cols>
  <sheetData>
    <row r="1" spans="1:12" ht="22.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4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4" customHeight="1">
      <c r="A3" s="4" t="s">
        <v>145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73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 t="s">
        <v>74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 t="s">
        <v>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 t="s">
        <v>76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4" t="s">
        <v>146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3" t="s">
        <v>147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>
      <c r="A13" s="3" t="s">
        <v>78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26" spans="1:12" ht="15.75">
      <c r="A26" s="3" t="s">
        <v>149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>
      <c r="A27" s="3" t="s">
        <v>150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>
      <c r="A29" s="3" t="s">
        <v>148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>
      <c r="A30" s="3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44" spans="1:12" ht="15.75">
      <c r="A44" s="3" t="s">
        <v>151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>
      <c r="A45" s="3" t="s">
        <v>152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>
      <c r="A47" s="3" t="s">
        <v>77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>
      <c r="A49" s="68" t="s">
        <v>194</v>
      </c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>
      <c r="A50" s="3" t="s">
        <v>78</v>
      </c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</row>
    <row r="63" spans="1:12" ht="15.75">
      <c r="A63" s="68" t="s">
        <v>195</v>
      </c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>
      <c r="A64" s="3" t="s">
        <v>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CCE3-0CA2-46A3-B4A6-043AF719E28B}">
  <dimension ref="A1:G29"/>
  <sheetViews>
    <sheetView workbookViewId="0"/>
  </sheetViews>
  <sheetFormatPr defaultRowHeight="15"/>
  <cols>
    <col min="7" max="7" width="15.5703125" bestFit="1" customWidth="1"/>
  </cols>
  <sheetData>
    <row r="1" spans="1:7">
      <c r="A1" s="5" t="s">
        <v>37</v>
      </c>
    </row>
    <row r="2" spans="1:7">
      <c r="A2" s="5" t="s">
        <v>153</v>
      </c>
    </row>
    <row r="4" spans="1:7">
      <c r="A4" t="s">
        <v>38</v>
      </c>
    </row>
    <row r="5" spans="1:7">
      <c r="B5" t="s">
        <v>39</v>
      </c>
      <c r="G5" s="6">
        <v>1200000</v>
      </c>
    </row>
    <row r="6" spans="1:7">
      <c r="B6" t="s">
        <v>40</v>
      </c>
      <c r="G6" s="19">
        <v>500</v>
      </c>
    </row>
    <row r="9" spans="1:7">
      <c r="A9" t="s">
        <v>41</v>
      </c>
    </row>
    <row r="10" spans="1:7">
      <c r="B10" s="20" t="s">
        <v>42</v>
      </c>
      <c r="C10" s="20"/>
      <c r="D10" s="20"/>
      <c r="E10" s="20"/>
      <c r="F10" s="20"/>
      <c r="G10" s="21">
        <v>600000000</v>
      </c>
    </row>
    <row r="11" spans="1:7">
      <c r="B11" t="s">
        <v>43</v>
      </c>
      <c r="G11" s="19">
        <v>600000000</v>
      </c>
    </row>
    <row r="13" spans="1:7">
      <c r="A13" t="s">
        <v>44</v>
      </c>
    </row>
    <row r="14" spans="1:7">
      <c r="B14" t="s">
        <v>45</v>
      </c>
      <c r="G14" s="19">
        <v>330000000</v>
      </c>
    </row>
    <row r="15" spans="1:7">
      <c r="B15" t="s">
        <v>46</v>
      </c>
      <c r="G15" s="19">
        <v>180000000</v>
      </c>
    </row>
    <row r="16" spans="1:7">
      <c r="B16" s="20" t="s">
        <v>47</v>
      </c>
      <c r="C16" s="20"/>
      <c r="D16" s="20"/>
      <c r="E16" s="20"/>
      <c r="F16" s="20"/>
      <c r="G16" s="21">
        <v>66000000</v>
      </c>
    </row>
    <row r="17" spans="1:7">
      <c r="B17" t="s">
        <v>48</v>
      </c>
      <c r="G17" s="19">
        <v>576000000</v>
      </c>
    </row>
    <row r="19" spans="1:7">
      <c r="A19" t="s">
        <v>49</v>
      </c>
      <c r="G19" s="19">
        <v>24000000</v>
      </c>
    </row>
    <row r="21" spans="1:7">
      <c r="A21" t="s">
        <v>50</v>
      </c>
    </row>
    <row r="22" spans="1:7">
      <c r="B22" s="20" t="s">
        <v>51</v>
      </c>
      <c r="C22" s="20"/>
      <c r="D22" s="20"/>
      <c r="E22" s="20"/>
      <c r="F22" s="20"/>
      <c r="G22" s="21">
        <v>11355000</v>
      </c>
    </row>
    <row r="23" spans="1:7">
      <c r="B23" t="s">
        <v>52</v>
      </c>
      <c r="G23" s="19">
        <v>11355000</v>
      </c>
    </row>
    <row r="25" spans="1:7">
      <c r="B25" t="s">
        <v>53</v>
      </c>
      <c r="G25" s="19">
        <v>35355000</v>
      </c>
    </row>
    <row r="27" spans="1:7">
      <c r="B27" t="s">
        <v>54</v>
      </c>
      <c r="G27" s="19">
        <v>8131650</v>
      </c>
    </row>
    <row r="29" spans="1:7">
      <c r="A29" t="s">
        <v>55</v>
      </c>
      <c r="G29" s="19">
        <v>27223350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F935-E519-405B-BE4A-DF1D3354FCBC}">
  <dimension ref="A1:G26"/>
  <sheetViews>
    <sheetView workbookViewId="0"/>
  </sheetViews>
  <sheetFormatPr defaultRowHeight="15"/>
  <cols>
    <col min="7" max="7" width="13.5703125" bestFit="1" customWidth="1"/>
  </cols>
  <sheetData>
    <row r="1" spans="1:7">
      <c r="A1" s="5" t="s">
        <v>37</v>
      </c>
    </row>
    <row r="2" spans="1:7">
      <c r="A2" s="5" t="s">
        <v>56</v>
      </c>
    </row>
    <row r="4" spans="1:7">
      <c r="A4" t="s">
        <v>57</v>
      </c>
    </row>
    <row r="5" spans="1:7">
      <c r="B5" t="s">
        <v>58</v>
      </c>
      <c r="G5" s="19">
        <v>189250000</v>
      </c>
    </row>
    <row r="6" spans="1:7">
      <c r="B6" t="s">
        <v>59</v>
      </c>
      <c r="G6" s="19">
        <v>6000000</v>
      </c>
    </row>
    <row r="7" spans="1:7">
      <c r="B7" s="20" t="s">
        <v>60</v>
      </c>
      <c r="C7" s="20"/>
      <c r="D7" s="20"/>
      <c r="E7" s="20"/>
      <c r="F7" s="20"/>
      <c r="G7" s="21">
        <v>1000000</v>
      </c>
    </row>
    <row r="8" spans="1:7">
      <c r="B8" t="s">
        <v>61</v>
      </c>
      <c r="G8" s="19">
        <v>196250000</v>
      </c>
    </row>
    <row r="10" spans="1:7">
      <c r="B10" t="s">
        <v>62</v>
      </c>
      <c r="G10" s="19">
        <v>20000000</v>
      </c>
    </row>
    <row r="12" spans="1:7">
      <c r="B12" t="s">
        <v>63</v>
      </c>
      <c r="G12" s="19">
        <v>216250000</v>
      </c>
    </row>
    <row r="14" spans="1:7">
      <c r="A14" t="s">
        <v>64</v>
      </c>
    </row>
    <row r="15" spans="1:7">
      <c r="B15" t="s">
        <v>65</v>
      </c>
      <c r="G15" s="19">
        <v>63750000</v>
      </c>
    </row>
    <row r="16" spans="1:7">
      <c r="B16" s="20" t="s">
        <v>66</v>
      </c>
      <c r="C16" s="20"/>
      <c r="D16" s="20"/>
      <c r="E16" s="20"/>
      <c r="F16" s="20"/>
      <c r="G16" s="21">
        <v>2000000</v>
      </c>
    </row>
    <row r="17" spans="1:7">
      <c r="B17" t="s">
        <v>67</v>
      </c>
      <c r="G17" s="19">
        <v>65750000</v>
      </c>
    </row>
    <row r="19" spans="1:7">
      <c r="B19" t="s">
        <v>68</v>
      </c>
      <c r="G19" s="19">
        <v>500000</v>
      </c>
    </row>
    <row r="21" spans="1:7">
      <c r="B21" t="s">
        <v>69</v>
      </c>
      <c r="G21" s="19">
        <v>66250000</v>
      </c>
    </row>
    <row r="23" spans="1:7">
      <c r="A23" t="s">
        <v>70</v>
      </c>
    </row>
    <row r="24" spans="1:7">
      <c r="B24" t="s">
        <v>71</v>
      </c>
      <c r="G24" s="19">
        <v>150000000</v>
      </c>
    </row>
    <row r="26" spans="1:7">
      <c r="B26" t="s">
        <v>72</v>
      </c>
      <c r="G26" s="19">
        <v>216250000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B0F6-8D91-4C47-88EC-B81DC66C076C}">
  <dimension ref="A1:L54"/>
  <sheetViews>
    <sheetView zoomScale="85" zoomScaleNormal="85" workbookViewId="0"/>
  </sheetViews>
  <sheetFormatPr defaultColWidth="8.7109375" defaultRowHeight="15"/>
  <cols>
    <col min="3" max="3" width="25.7109375" customWidth="1"/>
    <col min="4" max="4" width="21.28515625" customWidth="1"/>
    <col min="5" max="12" width="14.7109375" customWidth="1"/>
  </cols>
  <sheetData>
    <row r="1" spans="1:12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4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4" customHeight="1">
      <c r="A3" s="4" t="s">
        <v>154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3" t="s">
        <v>156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191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3" t="s">
        <v>78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21" spans="1:12" ht="15.75">
      <c r="A21" s="3" t="s">
        <v>192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3" t="s">
        <v>78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36" spans="1:12" ht="15.75">
      <c r="A36" s="3" t="s">
        <v>193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>
      <c r="A37" s="3" t="s">
        <v>78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50" spans="1:12" ht="15.75">
      <c r="A50" s="3" t="s">
        <v>157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>
      <c r="A52" s="3" t="s">
        <v>158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>
      <c r="A54" s="3" t="s">
        <v>79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F5CD-4830-4286-AF7A-ACC4767030FD}">
  <dimension ref="B2:D19"/>
  <sheetViews>
    <sheetView workbookViewId="0"/>
  </sheetViews>
  <sheetFormatPr defaultRowHeight="15"/>
  <cols>
    <col min="2" max="2" width="36.28515625" bestFit="1" customWidth="1"/>
    <col min="3" max="4" width="15.42578125" bestFit="1" customWidth="1"/>
  </cols>
  <sheetData>
    <row r="2" spans="2:4" ht="15.75">
      <c r="B2" s="7"/>
      <c r="C2" s="22" t="s">
        <v>80</v>
      </c>
      <c r="D2" s="23" t="s">
        <v>81</v>
      </c>
    </row>
    <row r="3" spans="2:4" ht="15.75">
      <c r="B3" s="24" t="s">
        <v>82</v>
      </c>
      <c r="C3" s="25"/>
      <c r="D3" s="26"/>
    </row>
    <row r="4" spans="2:4" ht="15.75">
      <c r="B4" s="27" t="s">
        <v>83</v>
      </c>
      <c r="C4" s="28">
        <v>571.98</v>
      </c>
      <c r="D4" s="28">
        <v>586.63</v>
      </c>
    </row>
    <row r="5" spans="2:4" ht="15.75">
      <c r="B5" s="29" t="s">
        <v>84</v>
      </c>
      <c r="C5" s="30">
        <v>0.83599999999999997</v>
      </c>
      <c r="D5" s="30">
        <v>0.83699999999999997</v>
      </c>
    </row>
    <row r="6" spans="2:4" ht="15.75">
      <c r="B6" s="29" t="s">
        <v>85</v>
      </c>
      <c r="C6" s="30">
        <v>0.121</v>
      </c>
      <c r="D6" s="30">
        <v>0.11799999999999999</v>
      </c>
    </row>
    <row r="7" spans="2:4" ht="15.75">
      <c r="B7" s="29" t="s">
        <v>86</v>
      </c>
      <c r="C7" s="31">
        <v>0.72</v>
      </c>
      <c r="D7" s="31">
        <v>0.68</v>
      </c>
    </row>
    <row r="8" spans="2:4" ht="15.75">
      <c r="B8" s="29" t="s">
        <v>87</v>
      </c>
      <c r="C8" s="32">
        <v>139.22</v>
      </c>
      <c r="D8" s="32">
        <v>143.4</v>
      </c>
    </row>
    <row r="9" spans="2:4" ht="15.75">
      <c r="B9" s="29" t="s">
        <v>88</v>
      </c>
      <c r="C9" s="32">
        <v>133.51</v>
      </c>
      <c r="D9" s="32">
        <v>134.22999999999999</v>
      </c>
    </row>
    <row r="10" spans="2:4" ht="15.75">
      <c r="B10" s="33" t="s">
        <v>89</v>
      </c>
      <c r="C10" s="34">
        <v>1392684</v>
      </c>
      <c r="D10" s="34">
        <v>1406612</v>
      </c>
    </row>
    <row r="11" spans="2:4" ht="15.75">
      <c r="B11" s="24" t="s">
        <v>90</v>
      </c>
      <c r="C11" s="35"/>
      <c r="D11" s="36"/>
    </row>
    <row r="12" spans="2:4" ht="15.75">
      <c r="B12" s="27" t="s">
        <v>91</v>
      </c>
      <c r="C12" s="37">
        <v>206901363</v>
      </c>
      <c r="D12" s="37">
        <v>229062984</v>
      </c>
    </row>
    <row r="13" spans="2:4" ht="15.75">
      <c r="B13" s="29" t="s">
        <v>92</v>
      </c>
      <c r="C13" s="37">
        <v>19991341</v>
      </c>
      <c r="D13" s="37">
        <v>20291067</v>
      </c>
    </row>
    <row r="14" spans="2:4" ht="15.75">
      <c r="B14" s="29" t="s">
        <v>93</v>
      </c>
      <c r="C14" s="37">
        <v>14961382</v>
      </c>
      <c r="D14" s="37">
        <v>15087621</v>
      </c>
    </row>
    <row r="15" spans="2:4" ht="15.75">
      <c r="B15" s="29" t="s">
        <v>94</v>
      </c>
      <c r="C15" s="37">
        <v>104590268</v>
      </c>
      <c r="D15" s="37">
        <v>104217808</v>
      </c>
    </row>
    <row r="16" spans="2:4" ht="15.75">
      <c r="B16" s="29" t="s">
        <v>95</v>
      </c>
      <c r="C16" s="37">
        <v>1652423</v>
      </c>
      <c r="D16" s="37">
        <v>2587779</v>
      </c>
    </row>
    <row r="17" spans="2:4" ht="15.75">
      <c r="B17" s="29" t="s">
        <v>96</v>
      </c>
      <c r="C17" s="37">
        <v>7068937</v>
      </c>
      <c r="D17" s="37">
        <v>7693249</v>
      </c>
    </row>
    <row r="19" spans="2:4" ht="15.75">
      <c r="B19" s="69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39D6-7D93-48B4-964B-EB589B771440}">
  <dimension ref="B3:E15"/>
  <sheetViews>
    <sheetView workbookViewId="0"/>
  </sheetViews>
  <sheetFormatPr defaultRowHeight="15"/>
  <cols>
    <col min="2" max="2" width="20.140625" bestFit="1" customWidth="1"/>
    <col min="3" max="5" width="18.7109375" customWidth="1"/>
  </cols>
  <sheetData>
    <row r="3" spans="2:5">
      <c r="B3" s="5" t="s">
        <v>169</v>
      </c>
    </row>
    <row r="5" spans="2:5" ht="47.25">
      <c r="B5" s="70" t="s">
        <v>159</v>
      </c>
      <c r="C5" s="70" t="s">
        <v>160</v>
      </c>
      <c r="D5" s="70" t="s">
        <v>161</v>
      </c>
      <c r="E5" s="70" t="s">
        <v>162</v>
      </c>
    </row>
    <row r="6" spans="2:5" ht="15.75">
      <c r="B6" s="71" t="s">
        <v>163</v>
      </c>
      <c r="C6" s="72">
        <v>10000000</v>
      </c>
      <c r="D6" s="73">
        <v>0.12</v>
      </c>
      <c r="E6" s="72">
        <v>850000</v>
      </c>
    </row>
    <row r="7" spans="2:5" ht="15.75">
      <c r="B7" s="71" t="s">
        <v>164</v>
      </c>
      <c r="C7" s="72">
        <v>3000000</v>
      </c>
      <c r="D7" s="73">
        <v>0.08</v>
      </c>
      <c r="E7" s="72">
        <v>75000</v>
      </c>
    </row>
    <row r="10" spans="2:5">
      <c r="B10" s="5" t="s">
        <v>170</v>
      </c>
    </row>
    <row r="12" spans="2:5" ht="31.5">
      <c r="B12" s="74"/>
      <c r="C12" s="75" t="s">
        <v>165</v>
      </c>
    </row>
    <row r="13" spans="2:5" ht="15.75">
      <c r="B13" s="71" t="s">
        <v>166</v>
      </c>
      <c r="C13" s="76">
        <v>0.04</v>
      </c>
    </row>
    <row r="14" spans="2:5" ht="15.75">
      <c r="B14" s="71" t="s">
        <v>167</v>
      </c>
      <c r="C14" s="76">
        <v>0.06</v>
      </c>
    </row>
    <row r="15" spans="2:5" ht="15.75">
      <c r="B15" s="71" t="s">
        <v>168</v>
      </c>
      <c r="C15" s="76">
        <v>2.5000000000000001E-2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9544-8DE1-492A-BE67-CF2C58D7F073}">
  <dimension ref="A1:L15"/>
  <sheetViews>
    <sheetView zoomScale="85" zoomScaleNormal="85" workbookViewId="0"/>
  </sheetViews>
  <sheetFormatPr defaultColWidth="8.7109375" defaultRowHeight="15"/>
  <cols>
    <col min="2" max="2" width="26.85546875" bestFit="1" customWidth="1"/>
    <col min="3" max="7" width="13.7109375" customWidth="1"/>
    <col min="8" max="12" width="14.7109375" customWidth="1"/>
  </cols>
  <sheetData>
    <row r="1" spans="1:12" ht="22.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4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4" customHeight="1">
      <c r="A3" s="38" t="s">
        <v>171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38" t="s">
        <v>172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82" t="s">
        <v>97</v>
      </c>
      <c r="C6" s="82"/>
      <c r="D6" s="82"/>
      <c r="E6" s="82"/>
      <c r="F6" s="82"/>
      <c r="G6" s="82"/>
      <c r="H6" s="2"/>
      <c r="I6" s="2"/>
      <c r="J6" s="2"/>
      <c r="K6" s="2"/>
      <c r="L6" s="2"/>
    </row>
    <row r="7" spans="1:12" ht="15.75">
      <c r="A7" s="4"/>
      <c r="B7" s="77" t="s">
        <v>173</v>
      </c>
      <c r="C7" s="39" t="s">
        <v>98</v>
      </c>
      <c r="D7" s="40" t="s">
        <v>99</v>
      </c>
      <c r="E7" s="39" t="s">
        <v>100</v>
      </c>
      <c r="F7" s="40" t="s">
        <v>101</v>
      </c>
      <c r="G7" s="39" t="s">
        <v>102</v>
      </c>
      <c r="H7" s="2"/>
      <c r="I7" s="2"/>
      <c r="J7" s="2"/>
      <c r="K7" s="2"/>
      <c r="L7" s="2"/>
    </row>
    <row r="8" spans="1:12" ht="15.75">
      <c r="A8" s="4"/>
      <c r="B8" s="41" t="s">
        <v>103</v>
      </c>
      <c r="C8" s="42">
        <v>10</v>
      </c>
      <c r="D8" s="43">
        <v>5</v>
      </c>
      <c r="E8" s="42">
        <v>3</v>
      </c>
      <c r="F8" s="43">
        <v>3</v>
      </c>
      <c r="G8" s="42">
        <v>1</v>
      </c>
      <c r="H8" s="2"/>
      <c r="I8" s="2"/>
      <c r="J8" s="2"/>
      <c r="K8" s="2"/>
      <c r="L8" s="2"/>
    </row>
    <row r="9" spans="1:12" ht="15.75">
      <c r="A9" s="4"/>
      <c r="B9" s="41" t="s">
        <v>104</v>
      </c>
      <c r="C9" s="42">
        <v>-30</v>
      </c>
      <c r="D9" s="43">
        <v>-15</v>
      </c>
      <c r="E9" s="42">
        <v>-8</v>
      </c>
      <c r="F9" s="43">
        <v>-3</v>
      </c>
      <c r="G9" s="42">
        <v>1</v>
      </c>
      <c r="H9" s="2"/>
      <c r="I9" s="2"/>
      <c r="J9" s="2"/>
      <c r="K9" s="2"/>
      <c r="L9" s="2"/>
    </row>
    <row r="10" spans="1:12" ht="15.75">
      <c r="A10" s="4"/>
      <c r="B10" s="41" t="s">
        <v>105</v>
      </c>
      <c r="C10" s="42">
        <v>5</v>
      </c>
      <c r="D10" s="43">
        <v>3</v>
      </c>
      <c r="E10" s="42">
        <v>-7</v>
      </c>
      <c r="F10" s="43">
        <v>-5</v>
      </c>
      <c r="G10" s="42">
        <v>5</v>
      </c>
      <c r="H10" s="2"/>
      <c r="I10" s="2"/>
      <c r="J10" s="2"/>
      <c r="K10" s="2"/>
      <c r="L10" s="2"/>
    </row>
    <row r="11" spans="1:12" ht="15.75">
      <c r="A11" s="4"/>
      <c r="B11" s="44" t="s">
        <v>106</v>
      </c>
      <c r="C11" s="45">
        <v>3</v>
      </c>
      <c r="D11" s="46">
        <v>2</v>
      </c>
      <c r="E11" s="45">
        <v>1</v>
      </c>
      <c r="F11" s="46">
        <v>1</v>
      </c>
      <c r="G11" s="45">
        <v>0.5</v>
      </c>
      <c r="H11" s="2"/>
      <c r="I11" s="2"/>
      <c r="J11" s="2"/>
      <c r="K11" s="2"/>
      <c r="L11" s="2"/>
    </row>
    <row r="12" spans="1:12" ht="15.75">
      <c r="A12" s="4"/>
      <c r="B12" s="47" t="s">
        <v>107</v>
      </c>
      <c r="C12" s="48">
        <f>+SUM(C8:C11)</f>
        <v>-12</v>
      </c>
      <c r="D12" s="48">
        <f t="shared" ref="D12:G12" si="0">+SUM(D8:D11)</f>
        <v>-5</v>
      </c>
      <c r="E12" s="48">
        <f t="shared" si="0"/>
        <v>-11</v>
      </c>
      <c r="F12" s="48">
        <f t="shared" si="0"/>
        <v>-4</v>
      </c>
      <c r="G12" s="48">
        <f t="shared" si="0"/>
        <v>7.5</v>
      </c>
      <c r="H12" s="2"/>
      <c r="I12" s="2"/>
      <c r="J12" s="2"/>
      <c r="K12" s="2"/>
      <c r="L12" s="2"/>
    </row>
    <row r="13" spans="1:12" ht="15.7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>
      <c r="A14" s="3" t="s">
        <v>174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>
      <c r="A15" s="3" t="s">
        <v>78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1">
    <mergeCell ref="B6:G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Q1</vt:lpstr>
      <vt:lpstr>Data for Q1</vt:lpstr>
      <vt:lpstr>Q2</vt:lpstr>
      <vt:lpstr>Data for Q2 - Income Statement</vt:lpstr>
      <vt:lpstr>Data for Q2 - Balance Sheet</vt:lpstr>
      <vt:lpstr>Q3</vt:lpstr>
      <vt:lpstr>Data for Q3 (b)</vt:lpstr>
      <vt:lpstr>Data for Q3 (d)</vt:lpstr>
      <vt:lpstr>Q4</vt:lpstr>
      <vt:lpstr>Q5</vt:lpstr>
      <vt:lpstr>Q6</vt:lpstr>
      <vt:lpstr>Data for Q6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2024-08-21T21:08:44Z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