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M:\Education\Exams\0-Examinations\Exams\2024\F24\CFE FD F24\"/>
    </mc:Choice>
  </mc:AlternateContent>
  <xr:revisionPtr revIDLastSave="0" documentId="8_{5F3E7399-E35E-4051-A007-5AAA623EB738}" xr6:coauthVersionLast="47" xr6:coauthVersionMax="47" xr10:uidLastSave="{00000000-0000-0000-0000-000000000000}"/>
  <bookViews>
    <workbookView xWindow="-120" yWindow="-120" windowWidth="29040" windowHeight="15840" tabRatio="760" xr2:uid="{00000000-000D-0000-FFFF-FFFF00000000}"/>
  </bookViews>
  <sheets>
    <sheet name="Instructions" sheetId="34" r:id="rId1"/>
    <sheet name="1_b" sheetId="46" r:id="rId2"/>
    <sheet name="1_e-ii" sheetId="47" r:id="rId3"/>
    <sheet name="3_b" sheetId="55" r:id="rId4"/>
    <sheet name="3_c" sheetId="56" r:id="rId5"/>
    <sheet name="4_a-ii" sheetId="41" r:id="rId6"/>
    <sheet name="6 _a" sheetId="53" r:id="rId7"/>
    <sheet name="Case Study Exhibits --&gt;" sheetId="57" r:id="rId8"/>
    <sheet name="BJA Sect 2.7 Exh A" sheetId="58" r:id="rId9"/>
    <sheet name="BJA Sect 2.7 Exh B" sheetId="59" r:id="rId10"/>
    <sheet name="BJA Sect 2.7 Exh C" sheetId="60" r:id="rId11"/>
    <sheet name="BJT Sect 3.5 Exh A" sheetId="61" r:id="rId12"/>
    <sheet name="BJT Sect 3.5 Exh B" sheetId="62" r:id="rId13"/>
    <sheet name="BJT Sect 3.5 Exh C" sheetId="63" r:id="rId14"/>
    <sheet name="Frenz Sect 4.5 Exh B" sheetId="64" r:id="rId15"/>
    <sheet name="Big Ben Sect 5.5 IS" sheetId="65" r:id="rId16"/>
    <sheet name="Big Ben Sect 5.5 BS" sheetId="66" r:id="rId17"/>
    <sheet name="Darwin Sect 6.8 Exh A" sheetId="67" r:id="rId18"/>
    <sheet name="Darwin Sect 6.8 Exh B" sheetId="68" r:id="rId19"/>
    <sheet name="Snappy Sect 7.4" sheetId="69" r:id="rId20"/>
    <sheet name="SEA Sect 8.6" sheetId="70" r:id="rId21"/>
  </sheets>
  <externalReferences>
    <externalReference r:id="rId22"/>
    <externalReference r:id="rId23"/>
    <externalReference r:id="rId24"/>
    <externalReference r:id="rId25"/>
    <externalReference r:id="rId26"/>
  </externalReferences>
  <definedNames>
    <definedName name="_xlchart.v1.0" hidden="1">'3_c'!$L$10:$L$134</definedName>
    <definedName name="_xlchart.v1.1" hidden="1">'3_c'!$N$10:$N$134</definedName>
    <definedName name="befst">'[1]Inputs and Risk Scenarios'!$Z$1</definedName>
    <definedName name="CognitiveLevels">#REF!</definedName>
    <definedName name="d" localSheetId="5">#REF!</definedName>
    <definedName name="d">#REF!</definedName>
    <definedName name="FD_Multiple">[2]Inputs!$B$4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List">#REF!</definedName>
    <definedName name="new">#REF!</definedName>
    <definedName name="Q_sources">[3]sample1!$B$9:$B$18</definedName>
    <definedName name="rd" localSheetId="5">#REF!</definedName>
    <definedName name="rd">#REF!</definedName>
    <definedName name="re" localSheetId="5">#REF!</definedName>
    <definedName name="re">#REF!</definedName>
    <definedName name="Start_Year">'[4]Inputs and Risk Scenarios'!$M$1</definedName>
    <definedName name="SyllabusListing">#REF!</definedName>
    <definedName name="tc" localSheetId="5">#REF!</definedName>
    <definedName name="tc">#REF!</definedName>
    <definedName name="wacc" localSheetId="5">#REF!</definedName>
    <definedName name="wacc">#REF!</definedName>
    <definedName name="Year1">[2]Inputs!$B$1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64" l="1"/>
  <c r="H46" i="64"/>
  <c r="G46" i="64"/>
  <c r="F46" i="64"/>
  <c r="E46" i="64"/>
  <c r="D46" i="64"/>
  <c r="C46" i="64"/>
  <c r="H20" i="64"/>
  <c r="G20" i="64"/>
  <c r="F20" i="64"/>
  <c r="E20" i="64"/>
  <c r="D20" i="64"/>
  <c r="C20" i="64"/>
  <c r="B7" i="64"/>
  <c r="A6" i="64"/>
  <c r="D8" i="53"/>
  <c r="E8" i="53" s="1"/>
  <c r="F8" i="53" s="1"/>
  <c r="B11" i="56"/>
  <c r="B12" i="56" s="1"/>
  <c r="B13" i="56" s="1"/>
  <c r="B14" i="56" s="1"/>
  <c r="B15" i="56" s="1"/>
  <c r="B16" i="56" s="1"/>
  <c r="B17" i="56" s="1"/>
  <c r="B18" i="56" s="1"/>
  <c r="B19" i="56" s="1"/>
  <c r="B20" i="56" s="1"/>
  <c r="B21" i="56" s="1"/>
  <c r="B22" i="56" s="1"/>
  <c r="B23" i="56" s="1"/>
  <c r="B24" i="56" s="1"/>
  <c r="B25" i="56" s="1"/>
  <c r="B26" i="56" s="1"/>
  <c r="B27" i="56" s="1"/>
  <c r="B28" i="56" s="1"/>
  <c r="B29" i="56" s="1"/>
  <c r="B30" i="56" s="1"/>
  <c r="B31" i="56" s="1"/>
  <c r="B32" i="56" s="1"/>
  <c r="B33" i="56" s="1"/>
  <c r="B34" i="56" s="1"/>
  <c r="B35" i="56" s="1"/>
  <c r="B36" i="56" s="1"/>
  <c r="B37" i="56" s="1"/>
  <c r="B38" i="56" s="1"/>
  <c r="B39" i="56" s="1"/>
  <c r="B40" i="56" s="1"/>
  <c r="B41" i="56" s="1"/>
  <c r="B42" i="56" s="1"/>
  <c r="B43" i="56" s="1"/>
  <c r="B44" i="56" s="1"/>
  <c r="B45" i="56" s="1"/>
  <c r="B46" i="56" s="1"/>
  <c r="B47" i="56" s="1"/>
  <c r="B48" i="56" s="1"/>
  <c r="B49" i="56" s="1"/>
  <c r="B50" i="56" s="1"/>
  <c r="B51" i="56" s="1"/>
  <c r="B52" i="56" s="1"/>
  <c r="B53" i="56" s="1"/>
  <c r="B54" i="56" s="1"/>
  <c r="B55" i="56" s="1"/>
  <c r="B56" i="56" s="1"/>
  <c r="B57" i="56" s="1"/>
  <c r="B58" i="56" s="1"/>
  <c r="B59" i="56" s="1"/>
  <c r="B60" i="56" s="1"/>
  <c r="B61" i="56" s="1"/>
  <c r="B62" i="56" s="1"/>
  <c r="B63" i="56" s="1"/>
  <c r="B64" i="56" s="1"/>
  <c r="B65" i="56" s="1"/>
  <c r="B66" i="56" s="1"/>
  <c r="B67" i="56" s="1"/>
  <c r="B68" i="56" s="1"/>
  <c r="B69" i="56" s="1"/>
  <c r="B70" i="56" s="1"/>
  <c r="B71" i="56" s="1"/>
  <c r="B72" i="56" s="1"/>
  <c r="B73" i="56" s="1"/>
  <c r="B74" i="56" s="1"/>
  <c r="B75" i="56" s="1"/>
  <c r="B76" i="56" s="1"/>
  <c r="B77" i="56" s="1"/>
  <c r="B78" i="56" s="1"/>
  <c r="B79" i="56" s="1"/>
  <c r="B80" i="56" s="1"/>
  <c r="B81" i="56" s="1"/>
  <c r="B82" i="56" s="1"/>
  <c r="B83" i="56" s="1"/>
  <c r="B84" i="56" s="1"/>
  <c r="B85" i="56" s="1"/>
  <c r="B86" i="56" s="1"/>
  <c r="B87" i="56" s="1"/>
  <c r="B88" i="56" s="1"/>
  <c r="B89" i="56" s="1"/>
  <c r="B90" i="56" s="1"/>
  <c r="B91" i="56" s="1"/>
  <c r="B92" i="56" s="1"/>
  <c r="B93" i="56" s="1"/>
  <c r="B94" i="56" s="1"/>
  <c r="B95" i="56" s="1"/>
  <c r="B96" i="56" s="1"/>
  <c r="B97" i="56" s="1"/>
  <c r="B98" i="56" s="1"/>
  <c r="B99" i="56" s="1"/>
  <c r="B100" i="56" s="1"/>
  <c r="B101" i="56" s="1"/>
  <c r="B102" i="56" s="1"/>
  <c r="B103" i="56" s="1"/>
  <c r="B104" i="56" s="1"/>
  <c r="B105" i="56" s="1"/>
  <c r="B106" i="56" s="1"/>
  <c r="B107" i="56" s="1"/>
  <c r="B108" i="56" s="1"/>
  <c r="B109" i="56" s="1"/>
  <c r="B110" i="56" s="1"/>
  <c r="B111" i="56" s="1"/>
  <c r="B112" i="56" s="1"/>
  <c r="B113" i="56" s="1"/>
  <c r="B114" i="56" s="1"/>
  <c r="B115" i="56" s="1"/>
  <c r="B116" i="56" s="1"/>
  <c r="B117" i="56" s="1"/>
  <c r="B118" i="56" s="1"/>
  <c r="B119" i="56" s="1"/>
  <c r="B120" i="56" s="1"/>
  <c r="B121" i="56" s="1"/>
  <c r="B122" i="56" s="1"/>
  <c r="B123" i="56" s="1"/>
  <c r="B124" i="56" s="1"/>
  <c r="B125" i="56" s="1"/>
  <c r="B126" i="56" s="1"/>
  <c r="B127" i="56" s="1"/>
  <c r="B128" i="56" s="1"/>
  <c r="B129" i="56" s="1"/>
  <c r="B130" i="56" s="1"/>
  <c r="B131" i="56" s="1"/>
  <c r="B132" i="56" s="1"/>
  <c r="B133" i="56" s="1"/>
  <c r="B134" i="56" s="1"/>
  <c r="B11" i="55"/>
  <c r="B12" i="55" s="1"/>
  <c r="B13" i="55" s="1"/>
  <c r="B14" i="55" s="1"/>
  <c r="B15" i="55" s="1"/>
  <c r="B16" i="55" s="1"/>
  <c r="B17" i="55" s="1"/>
  <c r="B18" i="55" s="1"/>
  <c r="B19" i="55" s="1"/>
  <c r="B20" i="55" s="1"/>
  <c r="B21" i="55" s="1"/>
  <c r="B22" i="55" s="1"/>
  <c r="B23" i="55" s="1"/>
  <c r="B24" i="55" s="1"/>
  <c r="B25" i="55" s="1"/>
  <c r="B26" i="55" s="1"/>
  <c r="B27" i="55" s="1"/>
  <c r="B28" i="55" s="1"/>
  <c r="B29" i="55" s="1"/>
  <c r="B30" i="55" s="1"/>
  <c r="B31" i="55" s="1"/>
  <c r="B32" i="55" s="1"/>
  <c r="B33" i="55" s="1"/>
  <c r="B34" i="55" s="1"/>
  <c r="B35" i="55" s="1"/>
  <c r="B36" i="55" s="1"/>
  <c r="B37" i="55" s="1"/>
  <c r="B38" i="55" s="1"/>
  <c r="B39" i="55" s="1"/>
  <c r="B40" i="55" s="1"/>
  <c r="B41" i="55" s="1"/>
  <c r="B42" i="55" s="1"/>
  <c r="B43" i="55" s="1"/>
  <c r="B44" i="55" s="1"/>
  <c r="B45" i="55" s="1"/>
  <c r="B46" i="55" s="1"/>
  <c r="B47" i="55" s="1"/>
  <c r="B48" i="55" s="1"/>
  <c r="B49" i="55" s="1"/>
  <c r="B50" i="55" s="1"/>
  <c r="B51" i="55" s="1"/>
  <c r="B52" i="55" s="1"/>
  <c r="B53" i="55" s="1"/>
  <c r="B54" i="55" s="1"/>
  <c r="B55" i="55" s="1"/>
  <c r="B56" i="55" s="1"/>
  <c r="B57" i="55" s="1"/>
  <c r="B58" i="55" s="1"/>
  <c r="B59" i="55" s="1"/>
  <c r="B60" i="55" s="1"/>
  <c r="B61" i="55" s="1"/>
  <c r="B62" i="55" s="1"/>
  <c r="B63" i="55" s="1"/>
  <c r="B64" i="55" s="1"/>
  <c r="B65" i="55" s="1"/>
  <c r="B66" i="55" s="1"/>
  <c r="B67" i="55" s="1"/>
  <c r="B68" i="55" s="1"/>
  <c r="B69" i="55" s="1"/>
  <c r="B70" i="55" s="1"/>
  <c r="B71" i="55" s="1"/>
  <c r="B72" i="55" s="1"/>
  <c r="B73" i="55" s="1"/>
  <c r="B74" i="55" s="1"/>
  <c r="B75" i="55" s="1"/>
  <c r="B76" i="55" s="1"/>
  <c r="B77" i="55" s="1"/>
  <c r="B78" i="55" s="1"/>
  <c r="B79" i="55" s="1"/>
  <c r="B80" i="55" s="1"/>
  <c r="B81" i="55" s="1"/>
  <c r="B82" i="55" s="1"/>
  <c r="B83" i="55" s="1"/>
  <c r="B84" i="55" s="1"/>
  <c r="B85" i="55" s="1"/>
  <c r="B86" i="55" s="1"/>
  <c r="B87" i="55" s="1"/>
  <c r="B88" i="55" s="1"/>
  <c r="B89" i="55" s="1"/>
  <c r="B90" i="55" s="1"/>
  <c r="B91" i="55" s="1"/>
  <c r="B92" i="55" s="1"/>
  <c r="B93" i="55" s="1"/>
  <c r="B94" i="55" s="1"/>
  <c r="B95" i="55" s="1"/>
  <c r="B96" i="55" s="1"/>
  <c r="B97" i="55" s="1"/>
  <c r="B98" i="55" s="1"/>
  <c r="B99" i="55" s="1"/>
  <c r="B100" i="55" s="1"/>
  <c r="B101" i="55" s="1"/>
  <c r="B102" i="55" s="1"/>
  <c r="B103" i="55" s="1"/>
  <c r="B104" i="55" s="1"/>
  <c r="B105" i="55" s="1"/>
  <c r="B106" i="55" s="1"/>
  <c r="B107" i="55" s="1"/>
  <c r="B108" i="55" s="1"/>
  <c r="B109" i="55" s="1"/>
  <c r="B110" i="55" s="1"/>
  <c r="B111" i="55" s="1"/>
  <c r="B112" i="55" s="1"/>
  <c r="B113" i="55" s="1"/>
  <c r="B114" i="55" s="1"/>
  <c r="B115" i="55" s="1"/>
  <c r="B116" i="55" s="1"/>
  <c r="B117" i="55" s="1"/>
  <c r="B118" i="55" s="1"/>
  <c r="B119" i="55" s="1"/>
  <c r="B120" i="55" s="1"/>
  <c r="B121" i="55" s="1"/>
  <c r="B122" i="55" s="1"/>
  <c r="B123" i="55" s="1"/>
  <c r="B124" i="55" s="1"/>
  <c r="B125" i="55" s="1"/>
  <c r="B126" i="55" s="1"/>
  <c r="B127" i="55" s="1"/>
  <c r="B128" i="55" s="1"/>
  <c r="B129" i="55" s="1"/>
  <c r="B130" i="55" s="1"/>
  <c r="B131" i="55" s="1"/>
  <c r="B132" i="55" s="1"/>
  <c r="B133" i="55" s="1"/>
  <c r="B134" i="55" s="1"/>
  <c r="G8" i="53" l="1"/>
  <c r="C36" i="47" l="1"/>
  <c r="C27" i="47" s="1"/>
  <c r="D26" i="47"/>
  <c r="D24" i="47"/>
  <c r="C24" i="47"/>
  <c r="D23" i="47"/>
  <c r="C21" i="47"/>
  <c r="C15" i="47"/>
  <c r="C14" i="47"/>
  <c r="C13" i="47"/>
  <c r="C12" i="47"/>
  <c r="C11" i="47"/>
  <c r="C10" i="47"/>
  <c r="C9" i="47"/>
  <c r="C8" i="47"/>
  <c r="C7" i="47"/>
  <c r="C35" i="46"/>
  <c r="C26" i="46"/>
  <c r="D24" i="46"/>
  <c r="C23" i="46"/>
  <c r="C27" i="46" s="1"/>
  <c r="D22" i="46"/>
  <c r="C20" i="46"/>
  <c r="D20" i="47" l="1"/>
  <c r="D21" i="47" s="1"/>
  <c r="C28" i="47"/>
  <c r="C30" i="47" s="1"/>
  <c r="C31" i="47" s="1"/>
  <c r="C32" i="47" s="1"/>
  <c r="D25" i="46"/>
  <c r="D23" i="46"/>
  <c r="D19" i="46"/>
  <c r="D20" i="46" s="1"/>
  <c r="D35" i="46"/>
  <c r="D25" i="47"/>
  <c r="D36" i="47" s="1"/>
  <c r="C29" i="46"/>
  <c r="C30" i="46" l="1"/>
  <c r="C31" i="46"/>
  <c r="E25" i="47"/>
  <c r="E23" i="47"/>
  <c r="E20" i="47"/>
  <c r="E21" i="47" s="1"/>
  <c r="E26" i="47"/>
  <c r="E36" i="47" s="1"/>
  <c r="D27" i="47"/>
  <c r="D28" i="47" s="1"/>
  <c r="D30" i="47" s="1"/>
  <c r="E24" i="47"/>
  <c r="E23" i="46"/>
  <c r="E19" i="46"/>
  <c r="E20" i="46" s="1"/>
  <c r="E25" i="46"/>
  <c r="E24" i="46"/>
  <c r="E22" i="46"/>
  <c r="D26" i="46"/>
  <c r="D27" i="46"/>
  <c r="D29" i="46" s="1"/>
  <c r="E35" i="46" l="1"/>
  <c r="D30" i="46"/>
  <c r="D31" i="46"/>
  <c r="F23" i="46"/>
  <c r="F19" i="46"/>
  <c r="F20" i="46" s="1"/>
  <c r="E26" i="46"/>
  <c r="E27" i="46" s="1"/>
  <c r="E29" i="46" s="1"/>
  <c r="F25" i="46"/>
  <c r="F24" i="46"/>
  <c r="F22" i="46"/>
  <c r="D31" i="47"/>
  <c r="D32" i="47" s="1"/>
  <c r="F23" i="47"/>
  <c r="F26" i="47"/>
  <c r="F20" i="47"/>
  <c r="F21" i="47" s="1"/>
  <c r="F25" i="47"/>
  <c r="F36" i="47" s="1"/>
  <c r="E27" i="47"/>
  <c r="E28" i="47" s="1"/>
  <c r="E30" i="47" s="1"/>
  <c r="F24" i="47"/>
  <c r="F35" i="46" l="1"/>
  <c r="G23" i="46" s="1"/>
  <c r="G23" i="47"/>
  <c r="G26" i="47"/>
  <c r="G20" i="47"/>
  <c r="G21" i="47" s="1"/>
  <c r="G25" i="47"/>
  <c r="G36" i="47" s="1"/>
  <c r="F27" i="47"/>
  <c r="F28" i="47" s="1"/>
  <c r="F30" i="47" s="1"/>
  <c r="G24" i="47"/>
  <c r="G19" i="46"/>
  <c r="G20" i="46" s="1"/>
  <c r="F26" i="46"/>
  <c r="F27" i="46" s="1"/>
  <c r="F29" i="46" s="1"/>
  <c r="G25" i="46"/>
  <c r="G24" i="46"/>
  <c r="G35" i="46" s="1"/>
  <c r="G22" i="46"/>
  <c r="E30" i="46"/>
  <c r="E31" i="46" s="1"/>
  <c r="E31" i="47"/>
  <c r="E32" i="47" s="1"/>
  <c r="H23" i="47" l="1"/>
  <c r="H26" i="47"/>
  <c r="H25" i="47"/>
  <c r="H36" i="47" s="1"/>
  <c r="H20" i="47"/>
  <c r="H21" i="47" s="1"/>
  <c r="G27" i="47"/>
  <c r="G28" i="47" s="1"/>
  <c r="G30" i="47" s="1"/>
  <c r="H24" i="47"/>
  <c r="F30" i="46"/>
  <c r="F31" i="46"/>
  <c r="F31" i="47"/>
  <c r="F32" i="47" s="1"/>
  <c r="H23" i="46"/>
  <c r="H19" i="46"/>
  <c r="H20" i="46" s="1"/>
  <c r="G26" i="46"/>
  <c r="H24" i="46"/>
  <c r="H22" i="46"/>
  <c r="H25" i="46"/>
  <c r="G27" i="46"/>
  <c r="G29" i="46" s="1"/>
  <c r="H35" i="46" l="1"/>
  <c r="H26" i="46"/>
  <c r="I24" i="46"/>
  <c r="I22" i="46"/>
  <c r="I19" i="46"/>
  <c r="I20" i="46" s="1"/>
  <c r="I23" i="46"/>
  <c r="I25" i="46"/>
  <c r="G31" i="47"/>
  <c r="G32" i="47" s="1"/>
  <c r="I23" i="47"/>
  <c r="I26" i="47"/>
  <c r="I25" i="47"/>
  <c r="I20" i="47"/>
  <c r="I21" i="47" s="1"/>
  <c r="H27" i="47"/>
  <c r="H28" i="47" s="1"/>
  <c r="H30" i="47" s="1"/>
  <c r="I24" i="47"/>
  <c r="G30" i="46"/>
  <c r="G31" i="46" s="1"/>
  <c r="H27" i="46"/>
  <c r="H29" i="46" s="1"/>
  <c r="I36" i="47" l="1"/>
  <c r="J26" i="47" s="1"/>
  <c r="I35" i="46"/>
  <c r="I26" i="46" s="1"/>
  <c r="I27" i="46" s="1"/>
  <c r="I29" i="46" s="1"/>
  <c r="H31" i="47"/>
  <c r="H32" i="47" s="1"/>
  <c r="H30" i="46"/>
  <c r="H31" i="46" s="1"/>
  <c r="J20" i="47" l="1"/>
  <c r="J21" i="47" s="1"/>
  <c r="I27" i="47"/>
  <c r="I28" i="47" s="1"/>
  <c r="I30" i="47" s="1"/>
  <c r="J25" i="47"/>
  <c r="J24" i="47"/>
  <c r="J23" i="47"/>
  <c r="J25" i="46"/>
  <c r="J23" i="46"/>
  <c r="J19" i="46"/>
  <c r="J20" i="46" s="1"/>
  <c r="J22" i="46"/>
  <c r="J24" i="46"/>
  <c r="I30" i="46"/>
  <c r="I31" i="46" s="1"/>
  <c r="I31" i="47"/>
  <c r="I32" i="47" s="1"/>
  <c r="J36" i="47" l="1"/>
  <c r="J35" i="46"/>
  <c r="J27" i="47" l="1"/>
  <c r="J28" i="47" s="1"/>
  <c r="J30" i="47" s="1"/>
  <c r="J31" i="47" s="1"/>
  <c r="J32" i="47" s="1"/>
  <c r="K23" i="47"/>
  <c r="K26" i="47"/>
  <c r="K20" i="47"/>
  <c r="K21" i="47" s="1"/>
  <c r="K24" i="47"/>
  <c r="K25" i="47"/>
  <c r="K36" i="47" s="1"/>
  <c r="L24" i="47" s="1"/>
  <c r="L25" i="47"/>
  <c r="L23" i="47"/>
  <c r="L26" i="47"/>
  <c r="K27" i="47"/>
  <c r="K28" i="47" s="1"/>
  <c r="K30" i="47" s="1"/>
  <c r="K31" i="47" s="1"/>
  <c r="K32" i="47" s="1"/>
  <c r="L20" i="47"/>
  <c r="L21" i="47" s="1"/>
  <c r="K24" i="46"/>
  <c r="K22" i="46"/>
  <c r="K19" i="46"/>
  <c r="K20" i="46" s="1"/>
  <c r="K23" i="46"/>
  <c r="K25" i="46"/>
  <c r="J26" i="46"/>
  <c r="J27" i="46" s="1"/>
  <c r="J29" i="46" s="1"/>
  <c r="J30" i="46" s="1"/>
  <c r="J31" i="46" s="1"/>
  <c r="K35" i="46"/>
  <c r="L36" i="47" l="1"/>
  <c r="L24" i="46"/>
  <c r="L35" i="46" s="1"/>
  <c r="L22" i="46"/>
  <c r="L19" i="46"/>
  <c r="L20" i="46" s="1"/>
  <c r="L25" i="46"/>
  <c r="K26" i="46"/>
  <c r="K27" i="46" s="1"/>
  <c r="K29" i="46" s="1"/>
  <c r="K30" i="46" s="1"/>
  <c r="K31" i="46" s="1"/>
  <c r="L23" i="46"/>
  <c r="M25" i="47" l="1"/>
  <c r="M24" i="47"/>
  <c r="M20" i="47"/>
  <c r="M21" i="47" s="1"/>
  <c r="L27" i="47"/>
  <c r="L28" i="47" s="1"/>
  <c r="L30" i="47" s="1"/>
  <c r="M23" i="47"/>
  <c r="M24" i="46"/>
  <c r="M19" i="46"/>
  <c r="M20" i="46" s="1"/>
  <c r="L26" i="46"/>
  <c r="M23" i="46"/>
  <c r="M22" i="46"/>
  <c r="M25" i="46" s="1"/>
  <c r="M35" i="46" s="1"/>
  <c r="M26" i="46" s="1"/>
  <c r="L27" i="46"/>
  <c r="L29" i="46" s="1"/>
  <c r="L30" i="46" s="1"/>
  <c r="L31" i="46" s="1"/>
  <c r="M26" i="47" l="1"/>
  <c r="M36" i="47" s="1"/>
  <c r="M27" i="47" s="1"/>
  <c r="M28" i="47" s="1"/>
  <c r="M30" i="47" s="1"/>
  <c r="M31" i="47" s="1"/>
  <c r="L31" i="47"/>
  <c r="L32" i="47" s="1"/>
  <c r="M27" i="46"/>
  <c r="M29" i="46" s="1"/>
  <c r="M32" i="47" l="1"/>
  <c r="M30" i="46"/>
  <c r="M31" i="46" s="1"/>
</calcChain>
</file>

<file path=xl/sharedStrings.xml><?xml version="1.0" encoding="utf-8"?>
<sst xmlns="http://schemas.openxmlformats.org/spreadsheetml/2006/main" count="757" uniqueCount="484">
  <si>
    <t>Interest</t>
  </si>
  <si>
    <t>Total</t>
  </si>
  <si>
    <t>Sales</t>
  </si>
  <si>
    <t>Cost of Sales</t>
  </si>
  <si>
    <t>Operating Income</t>
  </si>
  <si>
    <t>Depreciation</t>
  </si>
  <si>
    <t>Blue Jay Air</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</si>
  <si>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</si>
  <si>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</si>
  <si>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</si>
  <si>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</si>
  <si>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</si>
  <si>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</si>
  <si>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</si>
  <si>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</si>
  <si>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</si>
  <si>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</si>
  <si>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</si>
  <si>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</si>
  <si>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</si>
  <si>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</si>
  <si>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</si>
  <si>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</si>
  <si>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</si>
  <si>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</si>
  <si>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</si>
  <si>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</si>
  <si>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</si>
  <si>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</si>
  <si>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</si>
  <si>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</si>
  <si>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</si>
  <si>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</si>
  <si>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</si>
  <si>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</si>
  <si>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</si>
  <si>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</si>
  <si>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</si>
  <si>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</si>
  <si>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</si>
  <si>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</si>
  <si>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</si>
  <si>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</si>
  <si>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</si>
  <si>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</si>
  <si>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</si>
  <si>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</si>
  <si>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</si>
  <si>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</si>
  <si>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</si>
  <si>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</si>
  <si>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</si>
  <si>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</si>
  <si>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</si>
  <si>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</si>
  <si>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</si>
  <si>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</si>
  <si>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</si>
  <si>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</si>
  <si>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</si>
  <si>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</si>
  <si>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</si>
  <si>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</si>
  <si>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</si>
  <si>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</si>
  <si>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</si>
  <si>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</si>
  <si>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</si>
  <si>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</si>
  <si>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</si>
  <si>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</si>
  <si>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</si>
  <si>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</si>
  <si>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</si>
  <si>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</si>
  <si>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</si>
  <si>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</si>
  <si>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</si>
  <si>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</si>
  <si>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</si>
  <si>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</si>
  <si>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</si>
  <si>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</si>
  <si>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</si>
  <si>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</si>
  <si>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</si>
  <si>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</si>
  <si>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</si>
  <si>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</si>
  <si>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</si>
  <si>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</si>
  <si>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</si>
  <si>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</si>
  <si>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</si>
  <si>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</si>
  <si>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</si>
  <si>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</si>
  <si>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</si>
  <si>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</si>
  <si>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</si>
  <si>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</si>
  <si>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</si>
  <si>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</si>
  <si>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</si>
  <si>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</si>
  <si>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</si>
  <si>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</si>
  <si>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</si>
  <si>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</si>
  <si>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</si>
  <si>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</si>
  <si>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</si>
  <si>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Blue Jay Tire Corporation</t>
  </si>
  <si>
    <t>NON-CONSOLIDATED STATEMENTS OF OPERATIONS</t>
  </si>
  <si>
    <t>FISCAL YEAR ending 12/31/YYYY</t>
  </si>
  <si>
    <t>Total Gross Sales</t>
  </si>
  <si>
    <t xml:space="preserve">Cost of Sales (1) </t>
  </si>
  <si>
    <t>Cost of Raw Materials</t>
  </si>
  <si>
    <t xml:space="preserve">Production Costs (2) </t>
  </si>
  <si>
    <t xml:space="preserve">Depreciation &amp; Amortization </t>
  </si>
  <si>
    <t>Shipping Costs</t>
  </si>
  <si>
    <t xml:space="preserve">Other </t>
  </si>
  <si>
    <t>Total Costs of Sales</t>
  </si>
  <si>
    <t>Net Revenue</t>
  </si>
  <si>
    <t>Operating Expenses</t>
  </si>
  <si>
    <t>Research Development</t>
  </si>
  <si>
    <t xml:space="preserve">Selling General &amp; Administrative (3) </t>
  </si>
  <si>
    <t>Non-Recurring (4)</t>
  </si>
  <si>
    <t>Other (5)</t>
  </si>
  <si>
    <t>Total Operating Expenses</t>
  </si>
  <si>
    <t>Operating Income or Loss</t>
  </si>
  <si>
    <t>Income from Other Revenue and Continuing Operations</t>
  </si>
  <si>
    <t>Other Revenue – Warranty program</t>
  </si>
  <si>
    <t>Other Revenue – Book Sales</t>
  </si>
  <si>
    <t>Tire Replacement Expenses</t>
  </si>
  <si>
    <t>Foreign Exchange Gain/(Loss)</t>
  </si>
  <si>
    <t>Net Investment Income</t>
  </si>
  <si>
    <t xml:space="preserve">Total Other Income/Expenses Net (6) </t>
  </si>
  <si>
    <t>Earnings Before Interest &amp; Taxes</t>
  </si>
  <si>
    <t>Interest Expense</t>
  </si>
  <si>
    <t>Income Before Taxes</t>
  </si>
  <si>
    <t>Income Taxes</t>
  </si>
  <si>
    <t>Net Income from Continuing Ops</t>
  </si>
  <si>
    <t>Notes:</t>
  </si>
  <si>
    <t xml:space="preserve">   (1)  Includes cost of material &amp; production with overhead </t>
  </si>
  <si>
    <t xml:space="preserve">   (2)  Includes salaries &amp; overhead directly related to production</t>
  </si>
  <si>
    <t xml:space="preserve">   (3)  Includes salaries other than production related</t>
  </si>
  <si>
    <t xml:space="preserve">   (4)  Includes operational process upgrades</t>
  </si>
  <si>
    <t xml:space="preserve">   (5)  Predominantly injury claims</t>
  </si>
  <si>
    <t xml:space="preserve">   (6)  Performance of the tire warranty program and Sales from travel &amp; restaurant guide books</t>
  </si>
  <si>
    <t xml:space="preserve">Current Assets </t>
  </si>
  <si>
    <t>Cash and Cash Equivalents</t>
  </si>
  <si>
    <t>Short Term Investments</t>
  </si>
  <si>
    <t>Receivables</t>
  </si>
  <si>
    <t>Inventory</t>
  </si>
  <si>
    <t>Total Current Assets</t>
  </si>
  <si>
    <t>Long Term Investments</t>
  </si>
  <si>
    <t>Property Plant and Equipment</t>
  </si>
  <si>
    <t>Intangible Assets</t>
  </si>
  <si>
    <t>Other Assets</t>
  </si>
  <si>
    <t>TOTAL ASSETS</t>
  </si>
  <si>
    <t>LIABILITIES and EQUITY</t>
  </si>
  <si>
    <t>Current Liabilities</t>
  </si>
  <si>
    <t>Accounts payable</t>
  </si>
  <si>
    <t>Short/Current Term Debt</t>
  </si>
  <si>
    <t>Other Current Liabilities</t>
  </si>
  <si>
    <t>Total Current Liabilities</t>
  </si>
  <si>
    <t>Long Term Debt</t>
  </si>
  <si>
    <t>Other Liabilities</t>
  </si>
  <si>
    <t>TOTAL LIABILITIES</t>
  </si>
  <si>
    <t>Equity</t>
  </si>
  <si>
    <t>Retained Earnings</t>
  </si>
  <si>
    <t>Capital</t>
  </si>
  <si>
    <t>TOTAL EQUITY</t>
  </si>
  <si>
    <t>TOTAL LIABILITIES and EQUITY</t>
  </si>
  <si>
    <t>Net Income</t>
  </si>
  <si>
    <t>Operating Activities, Cash Flows Provided By or Used In</t>
  </si>
  <si>
    <t>Adjustments To Net Income:</t>
  </si>
  <si>
    <t>Changes In Accounts Receivables</t>
  </si>
  <si>
    <t>Changes In Liabilities/Account Payables</t>
  </si>
  <si>
    <t>Changes In Inventories</t>
  </si>
  <si>
    <t>Changes In Other Operating Activities</t>
  </si>
  <si>
    <t>Total Cash Flow From Operating Activities</t>
  </si>
  <si>
    <t>Investing Activities, Cash Flows Provided By or Used In</t>
  </si>
  <si>
    <t>Capital Expenditures</t>
  </si>
  <si>
    <t>Investments</t>
  </si>
  <si>
    <t>Other Cash flows from Investing Activities</t>
  </si>
  <si>
    <t>Total Cash Flow From Investing Activities</t>
  </si>
  <si>
    <t>Financing Activities, Cash Flows Provided By or Used In</t>
  </si>
  <si>
    <t>Dividends Paid</t>
  </si>
  <si>
    <t>Sale Purchase of Stock</t>
  </si>
  <si>
    <t>Net Borrowings</t>
  </si>
  <si>
    <t>Other Cash Flows from Financing Activities</t>
  </si>
  <si>
    <t>Total Cash Flow From Financing Activities</t>
  </si>
  <si>
    <t>Change In Cash and Cash Equivalents</t>
  </si>
  <si>
    <t>Frenz Financial Statements</t>
  </si>
  <si>
    <t xml:space="preserve">INCOME STATEMENT </t>
  </si>
  <si>
    <t>Euros in thousands</t>
  </si>
  <si>
    <t>Store Operating Expenses</t>
  </si>
  <si>
    <t>General and Administrative Expenses</t>
  </si>
  <si>
    <t>Impairment of Goodwill</t>
  </si>
  <si>
    <t>Income Tax Expense</t>
  </si>
  <si>
    <t>BALANCE SHEET</t>
  </si>
  <si>
    <t>Dec. 31,</t>
  </si>
  <si>
    <t>Current Assets:</t>
  </si>
  <si>
    <t>Cash</t>
  </si>
  <si>
    <t>Accounts Receivable</t>
  </si>
  <si>
    <t>Long-term Assets:</t>
  </si>
  <si>
    <t>Goodwill</t>
  </si>
  <si>
    <t>Current Liabilities:</t>
  </si>
  <si>
    <t>Accounts Payable</t>
  </si>
  <si>
    <t>Current Borrowing</t>
  </si>
  <si>
    <t>Long-term Debt</t>
  </si>
  <si>
    <t>Total Liabilities</t>
  </si>
  <si>
    <t>Paid-in Capital</t>
  </si>
  <si>
    <t>Retained Earnings, accumulated</t>
  </si>
  <si>
    <t>Total Equity</t>
  </si>
  <si>
    <t>TOTAL LIABILITIES AND EQUITY</t>
  </si>
  <si>
    <t>STATEMENT OF CASH FLOWS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</si>
  <si>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</si>
  <si>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</si>
  <si>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</si>
  <si>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</si>
  <si>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</si>
  <si>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</si>
  <si>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</si>
  <si>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</si>
  <si>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</si>
  <si>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</si>
  <si>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</si>
  <si>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</si>
  <si>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</si>
  <si>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</si>
  <si>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</si>
  <si>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</si>
  <si>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Exhibit A</t>
  </si>
  <si>
    <t>Statement of Income</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</si>
  <si>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</si>
  <si>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</si>
  <si>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</si>
  <si>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</si>
  <si>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</si>
  <si>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</si>
  <si>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</si>
  <si>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</si>
  <si>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</si>
  <si>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</si>
  <si>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</si>
  <si>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</si>
  <si>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</si>
  <si>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</si>
  <si>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</si>
  <si>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</si>
  <si>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</si>
  <si>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in millions of pounds sterling</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</si>
  <si>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</si>
  <si>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</si>
  <si>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</si>
  <si>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</si>
  <si>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</si>
  <si>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</si>
  <si>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</si>
  <si>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</si>
  <si>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</si>
  <si>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</si>
  <si>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</si>
  <si>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</si>
  <si>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</si>
  <si>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</si>
  <si>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</si>
  <si>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</si>
  <si>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</si>
  <si>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</si>
  <si>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</si>
  <si>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</si>
  <si>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</si>
  <si>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</si>
  <si>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</si>
  <si>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</si>
  <si>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</si>
  <si>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</si>
  <si>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</si>
  <si>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</si>
  <si>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</si>
  <si>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</si>
  <si>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</si>
  <si>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</si>
  <si>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</si>
  <si>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</si>
  <si>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</si>
  <si>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</si>
  <si>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</si>
  <si>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</si>
  <si>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Total  equity</t>
  </si>
  <si>
    <t>Total liabilities and equity</t>
  </si>
  <si>
    <t>DARWIN</t>
  </si>
  <si>
    <t>Financial Data: Management Accounting Income Statements (in 000s)</t>
  </si>
  <si>
    <t>REVENUES</t>
  </si>
  <si>
    <t xml:space="preserve">    Premium - First Year</t>
  </si>
  <si>
    <t xml:space="preserve">    Premium - Renewal</t>
  </si>
  <si>
    <t xml:space="preserve">  Total Premiums</t>
  </si>
  <si>
    <t xml:space="preserve">  Net Investment Income</t>
  </si>
  <si>
    <t xml:space="preserve">   Other income</t>
  </si>
  <si>
    <t xml:space="preserve"> Total Revenues</t>
  </si>
  <si>
    <t>BENEFITS AND EXPENSES</t>
  </si>
  <si>
    <t xml:space="preserve">    Claims</t>
  </si>
  <si>
    <t xml:space="preserve">    Surrender and other benefits</t>
  </si>
  <si>
    <t xml:space="preserve">    Incr in reserves &amp; S/A Transfers</t>
  </si>
  <si>
    <t xml:space="preserve">  Total Benefits</t>
  </si>
  <si>
    <t xml:space="preserve">    Field Compensation</t>
  </si>
  <si>
    <t xml:space="preserve">    Change in DAC</t>
  </si>
  <si>
    <t xml:space="preserve">  Total Acquisition Costs</t>
  </si>
  <si>
    <t xml:space="preserve">  Total Administrative Expenses</t>
  </si>
  <si>
    <t>Total Benefits and Expenses</t>
  </si>
  <si>
    <t>EBIT</t>
  </si>
  <si>
    <t>Tax</t>
  </si>
  <si>
    <t>Variable Annuities</t>
  </si>
  <si>
    <t>Universal Life</t>
  </si>
  <si>
    <t xml:space="preserve">    Increase in reserves</t>
  </si>
  <si>
    <t>Term</t>
  </si>
  <si>
    <t>Total Revenues</t>
  </si>
  <si>
    <t>Financial Data: Statutory Balance Sheets (in 000s)</t>
  </si>
  <si>
    <t xml:space="preserve">   Cash</t>
  </si>
  <si>
    <t xml:space="preserve">   Bonds</t>
  </si>
  <si>
    <t xml:space="preserve">   Mortgages</t>
  </si>
  <si>
    <t>Subtotal: Cash &amp; Invested Assets</t>
  </si>
  <si>
    <t>Separate Account Assets</t>
  </si>
  <si>
    <t>Deferred Tax Asset</t>
  </si>
  <si>
    <t>Total Assets</t>
  </si>
  <si>
    <t>Statutory Reserves</t>
  </si>
  <si>
    <t>Debt</t>
  </si>
  <si>
    <t>Statutory Equity</t>
  </si>
  <si>
    <t>RBC</t>
  </si>
  <si>
    <t>Debt Ratio</t>
  </si>
  <si>
    <t>Variable Annuity</t>
  </si>
  <si>
    <t>Cash, Invested and Other Assets</t>
  </si>
  <si>
    <t>SNAPPY Financials</t>
  </si>
  <si>
    <t>Summary of Operations (in 000s)</t>
  </si>
  <si>
    <t>Premiums</t>
  </si>
  <si>
    <t>Net investment income</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</si>
  <si>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</si>
  <si>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</si>
  <si>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</si>
  <si>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</si>
  <si>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</si>
  <si>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</si>
  <si>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</si>
  <si>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</si>
  <si>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</si>
  <si>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</si>
  <si>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</si>
  <si>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</si>
  <si>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</si>
  <si>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</si>
  <si>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</si>
  <si>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</si>
  <si>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SEAPLANE Financials</t>
  </si>
  <si>
    <t>Net Operating Statement (in CAD 000s)</t>
  </si>
  <si>
    <t>Passenger revenues</t>
  </si>
  <si>
    <t>Freight, charters, aircraft sales, and other</t>
  </si>
  <si>
    <t>Total operating revenues</t>
  </si>
  <si>
    <t>Salaries, wages and benefits</t>
  </si>
  <si>
    <t>Aircraft maintenance, material, repairs, and other</t>
  </si>
  <si>
    <t>Depreciation and amortization</t>
  </si>
  <si>
    <t>Other operating expense</t>
  </si>
  <si>
    <t>Operating income</t>
  </si>
  <si>
    <t>Interest expense, net</t>
  </si>
  <si>
    <t>Income tax benefit (expense)</t>
  </si>
  <si>
    <t>Balance Sheet (in CAD 000s)</t>
  </si>
  <si>
    <t>Cash and Short-Term Investments</t>
  </si>
  <si>
    <t>Fuel, Parts, and Other Inventory</t>
  </si>
  <si>
    <t>Property, Equipment, and Other Assets</t>
  </si>
  <si>
    <t>Owner Equity</t>
  </si>
  <si>
    <t>Projected</t>
  </si>
  <si>
    <t>Actual</t>
  </si>
  <si>
    <t>Additional equity components</t>
  </si>
  <si>
    <t>Noncontrolling interests</t>
  </si>
  <si>
    <t>Dec 31, 2022</t>
  </si>
  <si>
    <t>Dec 31, 2021</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</si>
  <si>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</si>
  <si>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</si>
  <si>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</si>
  <si>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</si>
  <si>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</si>
  <si>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</si>
  <si>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</si>
  <si>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</si>
  <si>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</si>
  <si>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Special functionality in orange highlight</t>
  </si>
  <si>
    <t>Assumptions</t>
  </si>
  <si>
    <t>Investment Return</t>
  </si>
  <si>
    <t>Inflation</t>
  </si>
  <si>
    <t>Acquisition Expense</t>
  </si>
  <si>
    <t>Maintenance Expense</t>
  </si>
  <si>
    <t>Crediting Rate</t>
  </si>
  <si>
    <t>Mortality Rate</t>
  </si>
  <si>
    <t>Lapse Rate</t>
  </si>
  <si>
    <t>Tax Rate</t>
  </si>
  <si>
    <t>IRR</t>
  </si>
  <si>
    <t>Income Statement ($M)</t>
  </si>
  <si>
    <t>Premium</t>
  </si>
  <si>
    <t>Invesment Income</t>
  </si>
  <si>
    <t>Total Revenue</t>
  </si>
  <si>
    <t>Acq + Maintenance Expenses</t>
  </si>
  <si>
    <t>Deaths</t>
  </si>
  <si>
    <t>Surrenders</t>
  </si>
  <si>
    <t>Change in Reserves</t>
  </si>
  <si>
    <t>Pre-Tax Income</t>
  </si>
  <si>
    <t>Post-Tax Income</t>
  </si>
  <si>
    <t>Balance Sheet ($M)</t>
  </si>
  <si>
    <t>Reserve</t>
  </si>
  <si>
    <t>Net Profit Margin</t>
  </si>
  <si>
    <t>You are provided with the following information to assist with your analysis:</t>
  </si>
  <si>
    <t>Date</t>
  </si>
  <si>
    <t>¥/€</t>
  </si>
  <si>
    <t>Average Full Year 2023</t>
  </si>
  <si>
    <r>
      <t>December 31</t>
    </r>
    <r>
      <rPr>
        <b/>
        <vertAlign val="superscript"/>
        <sz val="11"/>
        <color rgb="FF0070C0"/>
        <rFont val="Calibri"/>
        <family val="2"/>
        <scheme val="minor"/>
      </rPr>
      <t>st</t>
    </r>
    <r>
      <rPr>
        <b/>
        <sz val="11"/>
        <color rgb="FF0070C0"/>
        <rFont val="Calibri"/>
        <family val="2"/>
        <scheme val="minor"/>
      </rPr>
      <t>, 2023</t>
    </r>
  </si>
  <si>
    <t>Yen in thousands</t>
  </si>
  <si>
    <t>Dec. 31, 2023</t>
  </si>
  <si>
    <t>Year</t>
  </si>
  <si>
    <t>NPV</t>
  </si>
  <si>
    <t>ABC</t>
  </si>
  <si>
    <t>Investment Income</t>
  </si>
  <si>
    <t>Enter your new assumptions in the yellow boxes in column D</t>
  </si>
  <si>
    <t>Analyze the impact to the IRR in this box.</t>
  </si>
  <si>
    <t>Show your work.</t>
  </si>
  <si>
    <t>i. Calculate the components of the Dupont analysis. Show your work.</t>
  </si>
  <si>
    <t>ROE</t>
  </si>
  <si>
    <t>Return on Assets</t>
  </si>
  <si>
    <t>Leverage</t>
  </si>
  <si>
    <t>Total Asset Turnover</t>
  </si>
  <si>
    <t>Tax Burden</t>
  </si>
  <si>
    <t>Interest Burden</t>
  </si>
  <si>
    <t>EBIT Margin</t>
  </si>
  <si>
    <t>- Frenz’ presentation currency is the Euro</t>
  </si>
  <si>
    <t>In 000s</t>
  </si>
  <si>
    <t>Risk Model Statistics</t>
  </si>
  <si>
    <t>Trading Day</t>
  </si>
  <si>
    <t>VaR 5%</t>
  </si>
  <si>
    <t>VaR 95%</t>
  </si>
  <si>
    <t>mean</t>
  </si>
  <si>
    <t>standard 
deviation</t>
  </si>
  <si>
    <t>Normal cdf value</t>
  </si>
  <si>
    <t>Lowest to highest</t>
  </si>
  <si>
    <t>Inverse standard Normal</t>
  </si>
  <si>
    <t xml:space="preserve">To respond to the CRO, data on Profit and Loss (P/L) observations and statistics from the models </t>
  </si>
  <si>
    <t>Data is provided below:</t>
  </si>
  <si>
    <t xml:space="preserve">The current risk models assume P/L is normally distributed. </t>
  </si>
  <si>
    <t>i. Construct a backtesting chart based on the data at left.</t>
  </si>
  <si>
    <t>ii. Interpret the results in the context of Darwin’s VA hedging program.</t>
  </si>
  <si>
    <t>ii. Transform the data to populate the two charts at right ---&gt;</t>
  </si>
  <si>
    <t>Annual Increase in Lapse Rate</t>
  </si>
  <si>
    <t>Operating Activities:</t>
  </si>
  <si>
    <t>Proj 2024</t>
  </si>
  <si>
    <t>Projected 
Dec 31, 2024</t>
  </si>
  <si>
    <t>Dec 31, 2023</t>
  </si>
  <si>
    <t>Note:  Years 2021-2023 are actual results and years 2024-2026 are forecasts.</t>
  </si>
  <si>
    <t>Income Statements For Selected Products:</t>
  </si>
  <si>
    <t>Balance Sheets For Selected Products:</t>
  </si>
  <si>
    <t>P/L
 Observations</t>
  </si>
  <si>
    <t>These charts will auto-populate based on columns J, L, and N. Answer box for part iii is to the right --&gt;</t>
  </si>
  <si>
    <t>Question 1 (b)</t>
  </si>
  <si>
    <t>Question 1 (e)-(ii)</t>
  </si>
  <si>
    <t>Question 3 (b)</t>
  </si>
  <si>
    <t>Question 3 (c)-ii and iii</t>
  </si>
  <si>
    <t>Question 6 (a)</t>
  </si>
  <si>
    <t>PEI</t>
  </si>
  <si>
    <t>(b) Calculate the following metrics using the assumptions given below. Include time zero cash flows.</t>
  </si>
  <si>
    <t>Chart creation steps:</t>
  </si>
  <si>
    <t>1. Select the data in the worksheet you would like to include in the chart.</t>
  </si>
  <si>
    <t>2. On the Insert tab, select recommended charts.</t>
  </si>
  <si>
    <t>3. Choose a chart style and select ok.</t>
  </si>
  <si>
    <t xml:space="preserve">Average Historical </t>
  </si>
  <si>
    <r>
      <t>- The following table contains relevant conversion rates between the Japanese Yen (¥) and the Euro (</t>
    </r>
    <r>
      <rPr>
        <b/>
        <sz val="11"/>
        <color rgb="FF0070C0"/>
        <rFont val="Calibri"/>
        <family val="2"/>
      </rPr>
      <t>€)</t>
    </r>
    <r>
      <rPr>
        <b/>
        <sz val="11"/>
        <color rgb="FF0070C0"/>
        <rFont val="Calibri"/>
        <family val="2"/>
        <scheme val="minor"/>
      </rPr>
      <t>:</t>
    </r>
  </si>
  <si>
    <t>Cumulative Foreign Currency Translation Adjustment</t>
  </si>
  <si>
    <t>ii. 	Analyze the drivers of Darwin Life's ROE for three of the Dupont components in part (i).</t>
  </si>
  <si>
    <t>Question 4 (a)-(ii)</t>
  </si>
  <si>
    <t>You are a consultant and have been asked to perform a five-component Dupont analysis on Darwin Life's Return on Equity from 2022 -2026 using the financial information</t>
  </si>
  <si>
    <t>(a)-(ii) Translate the 2023 year-end income statement and balance sheet of the Japanese subsidiary in terms of Euros using the appropriate translation method. Show your work.</t>
  </si>
  <si>
    <t>Do NOT add or delete rows or columns or the charts will not populate correctly</t>
  </si>
  <si>
    <t>(e)-(ii) Analyze the impact to the IRR after adjusting the two assumptions in part (i) to reflect what the private equity firm might reasonably assume. Show your work.</t>
  </si>
  <si>
    <t xml:space="preserve">iii. Interpret the results of the Transformations for Darwin Life. </t>
  </si>
  <si>
    <t xml:space="preserve">are analyzed over the 2nd half of 2023, which had 125 trading days. </t>
  </si>
  <si>
    <t xml:space="preserve">provided in the case study (Case Study section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</si>
</sst>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mmm\ dd\,\ yyyy"/>
    <numFmt numFmtId="167" formatCode="_(* #,##0.0_);_(* \(#,##0.0\);_(* &quot;-&quot;??_);_(@_)"/>
    <numFmt numFmtId="168" formatCode="[$$-409]#,##0.00"/>
    <numFmt numFmtId="169" formatCode="0.0%"/>
    <numFmt numFmtId="170" formatCode="0.0"/>
    <numFmt numFmtId="171" formatCode="_(* #,##0.0000_);_(* \(#,##0.0000\);_(* &quot;-&quot;??_);_(@_)"/>
    <numFmt numFmtId="172" formatCode="0.00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color theme="1"/>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alibri"/>
      <family val="2"/>
      <scheme val="minor"/>
    </font>
    <font>
      <sz val="12"/>
      <color theme="1"/>
      <name val="Calibri"/>
      <family val="2"/>
      <scheme val="minor"/>
    </font>
    <font>
      <sz val="10"/>
      <color theme="1"/>
      <name val="Calibri"/>
      <family val="2"/>
      <scheme val="minor"/>
    </font>
    <font>
      <b/>
      <sz val="11"/>
      <color rgb="FF000000"/>
      <name val="Calibri"/>
      <family val="2"/>
    </font>
    <font>
      <sz val="11"/>
      <color theme="1"/>
      <name val="Calibri"/>
      <family val="2"/>
    </font>
    <font>
      <b/>
      <sz val="13"/>
      <color theme="1"/>
      <name val="Calibri"/>
      <family val="2"/>
      <scheme val="minor"/>
    </font>
    <font>
      <b/>
      <sz val="10.5"/>
      <color theme="1"/>
      <name val="Calibri"/>
      <family val="2"/>
      <scheme val="minor"/>
    </font>
    <font>
      <u/>
      <sz val="11"/>
      <color theme="10"/>
      <name val="Calibri"/>
      <family val="2"/>
      <scheme val="minor"/>
    </font>
    <font>
      <sz val="10"/>
      <color theme="0" tint="-0.89999084444715716"/>
      <name val="Arial"/>
      <family val="2"/>
    </font>
    <font>
      <b/>
      <sz val="14"/>
      <name val="Calibri"/>
      <family val="2"/>
      <scheme val="minor"/>
    </font>
    <font>
      <b/>
      <sz val="14"/>
      <color indexed="62"/>
      <name val="Arial"/>
      <family val="2"/>
    </font>
    <font>
      <i/>
      <sz val="12"/>
      <name val="Calibri"/>
      <family val="2"/>
      <scheme val="minor"/>
    </font>
    <font>
      <i/>
      <sz val="11"/>
      <name val="Calibri"/>
      <family val="2"/>
      <scheme val="minor"/>
    </font>
    <font>
      <b/>
      <sz val="11"/>
      <name val="Calibri"/>
      <family val="2"/>
      <scheme val="minor"/>
    </font>
    <font>
      <sz val="9"/>
      <name val="Arial"/>
      <family val="2"/>
    </font>
    <font>
      <sz val="9"/>
      <color indexed="55"/>
      <name val="Arial"/>
      <family val="2"/>
    </font>
    <font>
      <sz val="11"/>
      <name val="Calibri"/>
      <family val="2"/>
      <scheme val="minor"/>
    </font>
    <font>
      <sz val="10"/>
      <color indexed="55"/>
      <name val="Arial"/>
      <family val="2"/>
    </font>
    <font>
      <b/>
      <sz val="10"/>
      <name val="Arial"/>
      <family val="2"/>
    </font>
    <font>
      <b/>
      <sz val="12"/>
      <name val="Arial"/>
      <family val="2"/>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name val="Calibri"/>
      <family val="2"/>
      <scheme val="minor"/>
    </font>
    <font>
      <b/>
      <u/>
      <sz val="11"/>
      <name val="Calibri"/>
      <family val="2"/>
      <scheme val="minor"/>
    </font>
    <font>
      <sz val="10"/>
      <name val="Arial"/>
      <family val="2"/>
    </font>
    <font>
      <u/>
      <sz val="10"/>
      <color indexed="12"/>
      <name val="Arial"/>
      <family val="2"/>
    </font>
    <font>
      <sz val="10"/>
      <color indexed="8"/>
      <name val="Arial"/>
      <family val="2"/>
    </font>
    <font>
      <sz val="10"/>
      <name val="MS Sans Serif"/>
      <family val="2"/>
    </font>
    <font>
      <sz val="10"/>
      <name val="Univers Condensed"/>
      <family val="2"/>
    </font>
    <font>
      <sz val="11"/>
      <color rgb="FFFF0000"/>
      <name val="Calibri"/>
      <family val="2"/>
      <scheme val="minor"/>
    </font>
    <font>
      <b/>
      <sz val="12"/>
      <color rgb="FFFF0000"/>
      <name val="Calibri"/>
      <family val="2"/>
      <scheme val="minor"/>
    </font>
    <font>
      <b/>
      <sz val="11"/>
      <color rgb="FFFF0000"/>
      <name val="Calibri"/>
      <family val="2"/>
      <scheme val="minor"/>
    </font>
    <font>
      <sz val="11"/>
      <color rgb="FF0070C0"/>
      <name val="Calibri"/>
      <family val="2"/>
      <scheme val="minor"/>
    </font>
    <font>
      <b/>
      <sz val="12"/>
      <color rgb="FF0070C0"/>
      <name val="Calibri"/>
      <family val="2"/>
      <scheme val="minor"/>
    </font>
    <font>
      <b/>
      <sz val="11"/>
      <color rgb="FF0070C0"/>
      <name val="Calibri"/>
      <family val="2"/>
      <scheme val="minor"/>
    </font>
    <font>
      <b/>
      <vertAlign val="superscript"/>
      <sz val="11"/>
      <color rgb="FF0070C0"/>
      <name val="Calibri"/>
      <family val="2"/>
      <scheme val="minor"/>
    </font>
    <font>
      <b/>
      <sz val="10"/>
      <color theme="1"/>
      <name val="Calibri"/>
      <family val="2"/>
      <scheme val="minor"/>
    </font>
    <font>
      <b/>
      <i/>
      <sz val="10"/>
      <color theme="1"/>
      <name val="Calibri"/>
      <family val="2"/>
      <scheme val="minor"/>
    </font>
    <font>
      <b/>
      <sz val="11"/>
      <color rgb="FF000000"/>
      <name val="Calibri"/>
      <family val="2"/>
      <scheme val="minor"/>
    </font>
    <font>
      <b/>
      <sz val="14"/>
      <color theme="1"/>
      <name val="Calibri"/>
      <family val="2"/>
      <scheme val="minor"/>
    </font>
    <font>
      <i/>
      <sz val="10"/>
      <color theme="1"/>
      <name val="Calibri"/>
      <family val="2"/>
      <scheme val="minor"/>
    </font>
    <font>
      <b/>
      <u/>
      <sz val="12"/>
      <color theme="1"/>
      <name val="Calibri"/>
      <family val="2"/>
      <scheme val="minor"/>
    </font>
    <font>
      <b/>
      <sz val="11"/>
      <color rgb="FF0070C0"/>
      <name val="Calibri"/>
      <family val="2"/>
    </font>
    <font>
      <b/>
      <i/>
      <sz val="11"/>
      <color rgb="FFFF0000"/>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7999816888943144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auto="1"/>
      </right>
      <top style="thin">
        <color auto="1"/>
      </top>
      <bottom/>
      <diagonal/>
    </border>
  </borders>
  <cellStyleXfs count="14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0" applyNumberFormat="0" applyAlignment="0" applyProtection="0"/>
    <xf numFmtId="0" fontId="10" fillId="21" borderId="11" applyNumberFormat="0" applyAlignment="0" applyProtection="0"/>
    <xf numFmtId="165" fontId="1"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12" applyNumberFormat="0" applyFill="0" applyAlignment="0" applyProtection="0"/>
    <xf numFmtId="0" fontId="16" fillId="0" borderId="13" applyNumberFormat="0" applyFill="0" applyAlignment="0" applyProtection="0"/>
    <xf numFmtId="0" fontId="17" fillId="0" borderId="14" applyNumberFormat="0" applyFill="0" applyAlignment="0" applyProtection="0"/>
    <xf numFmtId="0" fontId="17" fillId="0" borderId="0" applyNumberFormat="0" applyFill="0" applyBorder="0" applyAlignment="0" applyProtection="0"/>
    <xf numFmtId="0" fontId="18" fillId="7" borderId="10" applyNumberFormat="0" applyAlignment="0" applyProtection="0"/>
    <xf numFmtId="0" fontId="19" fillId="0" borderId="15" applyNumberFormat="0" applyFill="0" applyAlignment="0" applyProtection="0"/>
    <xf numFmtId="0" fontId="20" fillId="22" borderId="0" applyNumberFormat="0" applyBorder="0" applyAlignment="0" applyProtection="0"/>
    <xf numFmtId="0" fontId="1" fillId="0" borderId="0"/>
    <xf numFmtId="0" fontId="21" fillId="0" borderId="0" applyNumberFormat="0" applyFill="0" applyBorder="0" applyProtection="0">
      <alignment vertical="top" wrapText="1"/>
    </xf>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23" borderId="16" applyNumberFormat="0" applyFont="0" applyAlignment="0" applyProtection="0"/>
    <xf numFmtId="0" fontId="22" fillId="20" borderId="17" applyNumberFormat="0" applyAlignment="0" applyProtection="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 fillId="0" borderId="0" applyFon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0" applyNumberFormat="0" applyFill="0" applyBorder="0" applyAlignment="0" applyProtection="0"/>
    <xf numFmtId="0" fontId="27" fillId="0" borderId="0"/>
    <xf numFmtId="0" fontId="33" fillId="0" borderId="0" applyNumberFormat="0" applyFill="0" applyBorder="0" applyAlignment="0" applyProtection="0"/>
    <xf numFmtId="0" fontId="52" fillId="0" borderId="0"/>
    <xf numFmtId="0" fontId="53"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55" fillId="0" borderId="0"/>
    <xf numFmtId="0" fontId="56" fillId="0" borderId="0">
      <alignment vertical="top"/>
    </xf>
    <xf numFmtId="0" fontId="55" fillId="0" borderId="0"/>
    <xf numFmtId="0" fontId="55" fillId="0" borderId="0"/>
    <xf numFmtId="0" fontId="55" fillId="0" borderId="0"/>
    <xf numFmtId="0" fontId="55" fillId="0" borderId="0"/>
    <xf numFmtId="0" fontId="54" fillId="0" borderId="0">
      <alignment vertical="top"/>
    </xf>
    <xf numFmtId="0" fontId="11" fillId="0" borderId="0"/>
    <xf numFmtId="168" fontId="11" fillId="0" borderId="0"/>
    <xf numFmtId="0" fontId="6" fillId="0" borderId="0"/>
    <xf numFmtId="0" fontId="11" fillId="0" borderId="0"/>
    <xf numFmtId="0" fontId="54" fillId="0" borderId="0">
      <alignment vertical="top"/>
    </xf>
    <xf numFmtId="0" fontId="54" fillId="0" borderId="0">
      <alignment vertical="top"/>
    </xf>
    <xf numFmtId="0" fontId="56" fillId="0" borderId="0">
      <alignment vertical="top"/>
    </xf>
    <xf numFmtId="0" fontId="56" fillId="0" borderId="0">
      <alignment vertical="top"/>
    </xf>
    <xf numFmtId="0" fontId="56" fillId="0" borderId="0">
      <alignment vertical="top"/>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4" fillId="0" borderId="0"/>
    <xf numFmtId="9" fontId="6" fillId="0" borderId="0" applyFont="0" applyFill="0" applyBorder="0" applyAlignment="0" applyProtection="0"/>
    <xf numFmtId="0" fontId="11" fillId="0" borderId="0"/>
    <xf numFmtId="0" fontId="11" fillId="0" borderId="0"/>
    <xf numFmtId="9" fontId="52" fillId="0" borderId="0" applyFont="0" applyFill="0" applyBorder="0" applyAlignment="0" applyProtection="0"/>
    <xf numFmtId="9" fontId="1" fillId="0" borderId="0" applyFont="0" applyFill="0" applyBorder="0" applyAlignment="0" applyProtection="0"/>
    <xf numFmtId="0" fontId="11" fillId="0" borderId="0"/>
  </cellStyleXfs>
  <cellXfs count="273">
    <xf numFmtId="0" fontId="0" fillId="0" borderId="0" xfId="0"/>
    <xf numFmtId="164" fontId="0" fillId="0" borderId="0" xfId="1" applyNumberFormat="1" applyFont="1"/>
    <xf numFmtId="0" fontId="0" fillId="24" borderId="0" xfId="0" applyFill="1"/>
    <xf numFmtId="0" fontId="2" fillId="0" borderId="0" xfId="0" applyFont="1"/>
    <xf numFmtId="0" fontId="0" fillId="0" borderId="0" xfId="0" applyAlignment="1">
      <alignment horizontal="left"/>
    </xf>
    <xf numFmtId="0" fontId="28" fillId="0" borderId="0" xfId="0" applyFont="1"/>
    <xf numFmtId="0" fontId="2" fillId="0" borderId="9" xfId="0" applyFont="1" applyBorder="1"/>
    <xf numFmtId="164" fontId="0" fillId="0" borderId="9" xfId="1" applyNumberFormat="1" applyFont="1" applyBorder="1"/>
    <xf numFmtId="0" fontId="0" fillId="0" borderId="9" xfId="0" applyBorder="1"/>
    <xf numFmtId="0" fontId="27" fillId="0" borderId="0" xfId="0" applyFont="1"/>
    <xf numFmtId="3" fontId="0" fillId="0" borderId="0" xfId="0" applyNumberFormat="1"/>
    <xf numFmtId="0" fontId="30" fillId="0" borderId="0" xfId="0" applyFont="1"/>
    <xf numFmtId="1" fontId="0" fillId="0" borderId="0" xfId="0" applyNumberFormat="1"/>
    <xf numFmtId="15" fontId="0" fillId="0" borderId="0" xfId="0" applyNumberFormat="1"/>
    <xf numFmtId="37" fontId="0" fillId="0" borderId="0" xfId="0" applyNumberFormat="1"/>
    <xf numFmtId="0" fontId="4" fillId="0" borderId="0" xfId="0" applyFont="1"/>
    <xf numFmtId="0" fontId="0" fillId="0" borderId="9" xfId="0" applyBorder="1" applyAlignment="1">
      <alignment horizontal="right" wrapText="1"/>
    </xf>
    <xf numFmtId="0" fontId="34" fillId="0" borderId="0" xfId="0" applyFont="1"/>
    <xf numFmtId="0" fontId="36" fillId="0" borderId="0" xfId="0" applyFont="1"/>
    <xf numFmtId="0" fontId="40" fillId="0" borderId="0" xfId="0" applyFont="1"/>
    <xf numFmtId="0" fontId="41" fillId="25" borderId="23" xfId="0" applyFont="1" applyFill="1" applyBorder="1" applyAlignment="1">
      <alignment horizontal="right" wrapText="1"/>
    </xf>
    <xf numFmtId="0" fontId="43" fillId="25" borderId="23" xfId="0" applyFont="1" applyFill="1" applyBorder="1" applyAlignment="1">
      <alignment horizontal="right" wrapText="1"/>
    </xf>
    <xf numFmtId="0" fontId="44" fillId="0" borderId="0" xfId="0" applyFont="1"/>
    <xf numFmtId="0" fontId="0" fillId="0" borderId="24" xfId="0" applyBorder="1"/>
    <xf numFmtId="0" fontId="34" fillId="0" borderId="24" xfId="0" applyFont="1" applyBorder="1"/>
    <xf numFmtId="3" fontId="34" fillId="0" borderId="0" xfId="0" applyNumberFormat="1" applyFont="1"/>
    <xf numFmtId="0" fontId="11" fillId="0" borderId="0" xfId="0" applyFont="1"/>
    <xf numFmtId="0" fontId="11" fillId="0" borderId="25" xfId="0" applyFont="1" applyBorder="1"/>
    <xf numFmtId="0" fontId="11" fillId="0" borderId="26" xfId="0" applyFont="1" applyBorder="1"/>
    <xf numFmtId="0" fontId="44" fillId="0" borderId="27" xfId="0" applyFont="1" applyBorder="1"/>
    <xf numFmtId="3" fontId="11" fillId="0" borderId="0" xfId="0" applyNumberFormat="1" applyFont="1"/>
    <xf numFmtId="164" fontId="11" fillId="0" borderId="0" xfId="1" applyNumberFormat="1" applyFont="1" applyBorder="1" applyAlignment="1"/>
    <xf numFmtId="0" fontId="39" fillId="0" borderId="0" xfId="0" applyFont="1" applyAlignment="1">
      <alignment horizontal="center"/>
    </xf>
    <xf numFmtId="0" fontId="42" fillId="0" borderId="0" xfId="0" applyFont="1"/>
    <xf numFmtId="0" fontId="48" fillId="0" borderId="0" xfId="0" applyFont="1"/>
    <xf numFmtId="10" fontId="42" fillId="0" borderId="0" xfId="2" applyNumberFormat="1" applyFont="1"/>
    <xf numFmtId="0" fontId="47" fillId="0" borderId="0" xfId="0" applyFont="1" applyAlignment="1">
      <alignment horizontal="center"/>
    </xf>
    <xf numFmtId="3" fontId="48" fillId="0" borderId="0" xfId="0" applyNumberFormat="1" applyFont="1" applyAlignment="1">
      <alignment horizontal="right" vertical="center"/>
    </xf>
    <xf numFmtId="164" fontId="48" fillId="0" borderId="0" xfId="0" applyNumberFormat="1" applyFont="1"/>
    <xf numFmtId="0" fontId="2" fillId="0" borderId="0" xfId="0" applyFont="1" applyAlignment="1">
      <alignment horizontal="left"/>
    </xf>
    <xf numFmtId="0" fontId="0" fillId="0" borderId="9" xfId="0" applyBorder="1" applyAlignment="1">
      <alignment horizontal="left"/>
    </xf>
    <xf numFmtId="0" fontId="2" fillId="0" borderId="9" xfId="1" applyNumberFormat="1" applyFont="1" applyBorder="1"/>
    <xf numFmtId="3" fontId="0" fillId="0" borderId="9" xfId="0" applyNumberFormat="1" applyBorder="1"/>
    <xf numFmtId="0" fontId="2" fillId="0" borderId="9" xfId="0" applyFont="1" applyBorder="1" applyAlignment="1">
      <alignment horizontal="left"/>
    </xf>
    <xf numFmtId="3" fontId="2" fillId="0" borderId="9" xfId="0" applyNumberFormat="1" applyFont="1" applyBorder="1"/>
    <xf numFmtId="164" fontId="0" fillId="0" borderId="9" xfId="1" applyNumberFormat="1" applyFont="1" applyBorder="1" applyAlignment="1">
      <alignment horizontal="right"/>
    </xf>
    <xf numFmtId="0" fontId="0" fillId="0" borderId="9" xfId="0" applyBorder="1" applyAlignment="1">
      <alignment horizontal="right"/>
    </xf>
    <xf numFmtId="164" fontId="2" fillId="0" borderId="9" xfId="1" applyNumberFormat="1" applyFont="1" applyBorder="1" applyAlignment="1">
      <alignment horizontal="right"/>
    </xf>
    <xf numFmtId="0" fontId="2" fillId="0" borderId="9" xfId="0" applyFont="1" applyBorder="1" applyAlignment="1">
      <alignment horizontal="right"/>
    </xf>
    <xf numFmtId="0" fontId="29" fillId="0" borderId="0" xfId="0" applyFont="1" applyAlignment="1">
      <alignment horizontal="right"/>
    </xf>
    <xf numFmtId="164" fontId="30" fillId="0" borderId="9" xfId="1" applyNumberFormat="1" applyFont="1" applyFill="1" applyBorder="1"/>
    <xf numFmtId="164" fontId="30" fillId="0" borderId="0" xfId="1" applyNumberFormat="1" applyFont="1" applyFill="1" applyBorder="1"/>
    <xf numFmtId="167" fontId="0" fillId="0" borderId="0" xfId="0" applyNumberFormat="1"/>
    <xf numFmtId="164" fontId="2" fillId="0" borderId="9" xfId="1" applyNumberFormat="1" applyFont="1" applyBorder="1"/>
    <xf numFmtId="164" fontId="29" fillId="0" borderId="9" xfId="1" applyNumberFormat="1" applyFont="1" applyFill="1" applyBorder="1"/>
    <xf numFmtId="164" fontId="29" fillId="0" borderId="0" xfId="1" applyNumberFormat="1" applyFont="1" applyFill="1" applyBorder="1"/>
    <xf numFmtId="0" fontId="51" fillId="26" borderId="9" xfId="106" applyFont="1" applyFill="1" applyBorder="1" applyProtection="1"/>
    <xf numFmtId="39" fontId="2" fillId="0" borderId="9" xfId="0" applyNumberFormat="1" applyFont="1" applyBorder="1"/>
    <xf numFmtId="0" fontId="2" fillId="0" borderId="21" xfId="0" applyFont="1" applyBorder="1"/>
    <xf numFmtId="37" fontId="2" fillId="0" borderId="20" xfId="0" applyNumberFormat="1" applyFont="1" applyBorder="1"/>
    <xf numFmtId="0" fontId="2" fillId="0" borderId="20" xfId="0" applyFont="1" applyBorder="1"/>
    <xf numFmtId="37" fontId="2" fillId="0" borderId="9" xfId="0" applyNumberFormat="1" applyFont="1" applyBorder="1"/>
    <xf numFmtId="37" fontId="0" fillId="0" borderId="9" xfId="0" applyNumberFormat="1" applyBorder="1"/>
    <xf numFmtId="0" fontId="0" fillId="0" borderId="21" xfId="0" applyBorder="1"/>
    <xf numFmtId="0" fontId="0" fillId="0" borderId="20" xfId="0" applyBorder="1"/>
    <xf numFmtId="0" fontId="2" fillId="0" borderId="9" xfId="0" applyFont="1" applyBorder="1" applyAlignment="1">
      <alignment vertical="top"/>
    </xf>
    <xf numFmtId="166" fontId="2" fillId="0" borderId="9" xfId="0" applyNumberFormat="1" applyFont="1" applyBorder="1" applyAlignment="1">
      <alignment vertical="center" wrapText="1"/>
    </xf>
    <xf numFmtId="37" fontId="0" fillId="0" borderId="20" xfId="0" applyNumberFormat="1" applyBorder="1"/>
    <xf numFmtId="37" fontId="0" fillId="0" borderId="21" xfId="0" applyNumberFormat="1" applyBorder="1"/>
    <xf numFmtId="166" fontId="2" fillId="0" borderId="9" xfId="0" applyNumberFormat="1" applyFont="1" applyBorder="1" applyAlignment="1">
      <alignment horizontal="center" vertical="top"/>
    </xf>
    <xf numFmtId="37" fontId="2" fillId="0" borderId="21" xfId="0" applyNumberFormat="1" applyFont="1" applyBorder="1"/>
    <xf numFmtId="0" fontId="0" fillId="0" borderId="3" xfId="0" applyBorder="1" applyAlignment="1">
      <alignment vertical="center" wrapText="1"/>
    </xf>
    <xf numFmtId="0" fontId="32" fillId="0" borderId="0" xfId="0" applyFont="1" applyAlignme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4" fillId="0" borderId="0" xfId="0" applyFont="1" applyAlignment="1">
      <alignment vertical="center" wrapText="1"/>
    </xf>
    <xf numFmtId="1" fontId="27" fillId="0" borderId="0" xfId="0" applyNumberFormat="1" applyFont="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right" wrapText="1"/>
    </xf>
    <xf numFmtId="0" fontId="2" fillId="0" borderId="2" xfId="0" applyFont="1" applyBorder="1" applyAlignment="1">
      <alignment vertical="center" wrapText="1"/>
    </xf>
    <xf numFmtId="0" fontId="0" fillId="0" borderId="9" xfId="0" applyBorder="1" applyAlignment="1">
      <alignment vertical="center" wrapText="1"/>
    </xf>
    <xf numFmtId="37" fontId="2" fillId="0" borderId="4" xfId="0" applyNumberFormat="1" applyFont="1" applyBorder="1" applyAlignment="1">
      <alignment vertical="center" wrapText="1"/>
    </xf>
    <xf numFmtId="37" fontId="0" fillId="0" borderId="4" xfId="0" applyNumberFormat="1" applyBorder="1" applyAlignment="1">
      <alignment vertical="center" wrapText="1"/>
    </xf>
    <xf numFmtId="37" fontId="0" fillId="0" borderId="9" xfId="1" applyNumberFormat="1" applyFont="1" applyFill="1" applyBorder="1" applyAlignment="1">
      <alignment horizontal="right" wrapText="1"/>
    </xf>
    <xf numFmtId="37" fontId="2" fillId="0" borderId="9" xfId="1" applyNumberFormat="1" applyFont="1" applyFill="1" applyBorder="1" applyAlignment="1">
      <alignment horizontal="right" wrapText="1"/>
    </xf>
    <xf numFmtId="1" fontId="2" fillId="0" borderId="9" xfId="0" applyNumberFormat="1" applyFont="1" applyBorder="1"/>
    <xf numFmtId="3" fontId="2" fillId="0" borderId="9" xfId="0" applyNumberFormat="1" applyFont="1" applyBorder="1" applyAlignment="1">
      <alignment vertical="center" wrapText="1"/>
    </xf>
    <xf numFmtId="37" fontId="0" fillId="0" borderId="9" xfId="0" applyNumberFormat="1" applyBorder="1" applyAlignment="1">
      <alignment vertical="center" wrapText="1"/>
    </xf>
    <xf numFmtId="37" fontId="1" fillId="0" borderId="9" xfId="0" applyNumberFormat="1" applyFont="1" applyBorder="1" applyAlignment="1">
      <alignment vertical="center" wrapText="1"/>
    </xf>
    <xf numFmtId="37" fontId="2" fillId="0" borderId="9" xfId="0" applyNumberFormat="1" applyFont="1" applyBorder="1" applyAlignment="1">
      <alignment vertical="center" wrapText="1"/>
    </xf>
    <xf numFmtId="37" fontId="3" fillId="0" borderId="9" xfId="0" applyNumberFormat="1" applyFont="1" applyBorder="1" applyAlignment="1">
      <alignment vertical="center" wrapText="1"/>
    </xf>
    <xf numFmtId="0" fontId="4" fillId="0" borderId="0" xfId="0" applyFont="1" applyAlignment="1">
      <alignment vertical="center"/>
    </xf>
    <xf numFmtId="0" fontId="47" fillId="0" borderId="0" xfId="0" applyFont="1" applyAlignment="1">
      <alignment horizontal="left"/>
    </xf>
    <xf numFmtId="37" fontId="48" fillId="0" borderId="9" xfId="35" applyNumberFormat="1" applyFont="1" applyBorder="1" applyAlignment="1"/>
    <xf numFmtId="37" fontId="49" fillId="0" borderId="9" xfId="35" applyNumberFormat="1" applyFont="1" applyBorder="1" applyAlignment="1"/>
    <xf numFmtId="37" fontId="48" fillId="0" borderId="9" xfId="35" applyNumberFormat="1" applyFont="1" applyBorder="1"/>
    <xf numFmtId="37" fontId="47" fillId="0" borderId="9" xfId="35" applyNumberFormat="1" applyFont="1" applyBorder="1"/>
    <xf numFmtId="37" fontId="47" fillId="0" borderId="9" xfId="35" applyNumberFormat="1" applyFont="1" applyBorder="1" applyAlignment="1"/>
    <xf numFmtId="37" fontId="48" fillId="0" borderId="0" xfId="0" applyNumberFormat="1" applyFont="1"/>
    <xf numFmtId="37" fontId="47" fillId="0" borderId="0" xfId="0" applyNumberFormat="1" applyFont="1"/>
    <xf numFmtId="0" fontId="50" fillId="0" borderId="9" xfId="0" applyFont="1" applyBorder="1"/>
    <xf numFmtId="0" fontId="47" fillId="0" borderId="9" xfId="0" applyFont="1" applyBorder="1"/>
    <xf numFmtId="0" fontId="47" fillId="0" borderId="9" xfId="0" applyFont="1" applyBorder="1" applyAlignment="1">
      <alignment horizontal="left"/>
    </xf>
    <xf numFmtId="0" fontId="48" fillId="0" borderId="9" xfId="0" applyFont="1" applyBorder="1"/>
    <xf numFmtId="164" fontId="48" fillId="0" borderId="9" xfId="1" applyNumberFormat="1" applyFont="1" applyBorder="1"/>
    <xf numFmtId="37" fontId="48" fillId="0" borderId="9" xfId="0" applyNumberFormat="1" applyFont="1" applyBorder="1"/>
    <xf numFmtId="164" fontId="47" fillId="0" borderId="9" xfId="1" applyNumberFormat="1" applyFont="1" applyBorder="1"/>
    <xf numFmtId="37" fontId="47" fillId="0" borderId="9" xfId="0" applyNumberFormat="1" applyFont="1" applyBorder="1"/>
    <xf numFmtId="0" fontId="48" fillId="0" borderId="9" xfId="0" applyFont="1" applyBorder="1" applyAlignment="1">
      <alignment horizontal="left"/>
    </xf>
    <xf numFmtId="37" fontId="46" fillId="0" borderId="9" xfId="2" applyNumberFormat="1" applyFont="1" applyBorder="1"/>
    <xf numFmtId="37" fontId="48" fillId="0" borderId="9" xfId="1" applyNumberFormat="1" applyFont="1" applyBorder="1"/>
    <xf numFmtId="37" fontId="47" fillId="0" borderId="9" xfId="1" applyNumberFormat="1" applyFont="1" applyBorder="1"/>
    <xf numFmtId="37" fontId="46" fillId="0" borderId="9" xfId="0" applyNumberFormat="1" applyFont="1" applyBorder="1"/>
    <xf numFmtId="0" fontId="47" fillId="0" borderId="0" xfId="0" applyFont="1"/>
    <xf numFmtId="10" fontId="48" fillId="0" borderId="0" xfId="2" applyNumberFormat="1" applyFont="1"/>
    <xf numFmtId="0" fontId="48" fillId="0" borderId="9" xfId="0" applyFont="1" applyBorder="1" applyAlignment="1">
      <alignment vertical="center"/>
    </xf>
    <xf numFmtId="3" fontId="48" fillId="0" borderId="9" xfId="0" applyNumberFormat="1" applyFont="1" applyBorder="1" applyAlignment="1">
      <alignment horizontal="right" vertical="center"/>
    </xf>
    <xf numFmtId="3" fontId="47" fillId="0" borderId="9" xfId="0" applyNumberFormat="1" applyFont="1" applyBorder="1" applyAlignment="1">
      <alignment horizontal="right" vertical="center"/>
    </xf>
    <xf numFmtId="9" fontId="48" fillId="0" borderId="9" xfId="2" applyFont="1" applyBorder="1"/>
    <xf numFmtId="49" fontId="47" fillId="0" borderId="9" xfId="35" applyNumberFormat="1" applyFont="1" applyBorder="1" applyAlignment="1">
      <alignment horizontal="center" wrapText="1"/>
    </xf>
    <xf numFmtId="0" fontId="58" fillId="0" borderId="0" xfId="0" applyFont="1"/>
    <xf numFmtId="0" fontId="59" fillId="0" borderId="0" xfId="0" applyFont="1"/>
    <xf numFmtId="0" fontId="0" fillId="27" borderId="0" xfId="0" applyFill="1"/>
    <xf numFmtId="0" fontId="57" fillId="0" borderId="0" xfId="0" applyFont="1"/>
    <xf numFmtId="0" fontId="0" fillId="28" borderId="0" xfId="0" applyFill="1"/>
    <xf numFmtId="0" fontId="60" fillId="0" borderId="0" xfId="0" applyFont="1"/>
    <xf numFmtId="0" fontId="0" fillId="29" borderId="0" xfId="0" applyFill="1"/>
    <xf numFmtId="0" fontId="57" fillId="29" borderId="0" xfId="0" applyFont="1" applyFill="1"/>
    <xf numFmtId="0" fontId="0" fillId="26" borderId="0" xfId="0" applyFill="1"/>
    <xf numFmtId="0" fontId="57" fillId="26" borderId="0" xfId="0" applyFont="1" applyFill="1"/>
    <xf numFmtId="0" fontId="61" fillId="0" borderId="0" xfId="0" applyFont="1"/>
    <xf numFmtId="0" fontId="62" fillId="0" borderId="0" xfId="0" applyFont="1" applyAlignment="1">
      <alignment vertical="center"/>
    </xf>
    <xf numFmtId="0" fontId="62" fillId="0" borderId="0" xfId="0" applyFont="1"/>
    <xf numFmtId="0" fontId="0" fillId="27" borderId="28" xfId="0" applyFill="1" applyBorder="1"/>
    <xf numFmtId="0" fontId="0" fillId="27" borderId="32" xfId="0" applyFill="1" applyBorder="1"/>
    <xf numFmtId="0" fontId="0" fillId="27" borderId="29" xfId="0" applyFill="1" applyBorder="1"/>
    <xf numFmtId="0" fontId="0" fillId="27" borderId="33" xfId="0" applyFill="1" applyBorder="1"/>
    <xf numFmtId="0" fontId="0" fillId="27" borderId="5" xfId="0" applyFill="1" applyBorder="1"/>
    <xf numFmtId="0" fontId="0" fillId="27" borderId="6" xfId="0" applyFill="1" applyBorder="1"/>
    <xf numFmtId="0" fontId="0" fillId="27" borderId="7" xfId="0" applyFill="1" applyBorder="1"/>
    <xf numFmtId="0" fontId="0" fillId="27" borderId="8" xfId="0" applyFill="1" applyBorder="1"/>
    <xf numFmtId="0" fontId="59" fillId="0" borderId="0" xfId="0" applyFont="1" applyAlignment="1">
      <alignment vertical="center"/>
    </xf>
    <xf numFmtId="9" fontId="0" fillId="0" borderId="0" xfId="0" applyNumberFormat="1"/>
    <xf numFmtId="170" fontId="0" fillId="0" borderId="0" xfId="0" applyNumberFormat="1"/>
    <xf numFmtId="0" fontId="0" fillId="0" borderId="31" xfId="0" applyBorder="1"/>
    <xf numFmtId="170" fontId="0" fillId="0" borderId="31" xfId="0" applyNumberFormat="1" applyBorder="1"/>
    <xf numFmtId="170" fontId="0" fillId="0" borderId="0" xfId="0" applyNumberFormat="1" applyAlignment="1">
      <alignment horizontal="right"/>
    </xf>
    <xf numFmtId="0" fontId="62" fillId="0" borderId="1" xfId="0" applyFont="1" applyBorder="1" applyAlignment="1">
      <alignment vertical="center" wrapText="1"/>
    </xf>
    <xf numFmtId="0" fontId="62" fillId="0" borderId="2" xfId="0" applyFont="1" applyBorder="1" applyAlignment="1">
      <alignment vertical="center" wrapText="1"/>
    </xf>
    <xf numFmtId="0" fontId="62" fillId="0" borderId="3" xfId="0" applyFont="1" applyBorder="1" applyAlignment="1">
      <alignment vertical="center" wrapText="1"/>
    </xf>
    <xf numFmtId="0" fontId="64" fillId="0" borderId="0" xfId="0" applyFont="1"/>
    <xf numFmtId="0" fontId="64" fillId="0" borderId="9" xfId="0" applyFont="1" applyBorder="1"/>
    <xf numFmtId="0" fontId="64" fillId="0" borderId="34" xfId="0" applyFont="1" applyBorder="1"/>
    <xf numFmtId="37" fontId="28" fillId="0" borderId="9" xfId="0" applyNumberFormat="1" applyFont="1" applyBorder="1"/>
    <xf numFmtId="0" fontId="64" fillId="0" borderId="6" xfId="0" applyFont="1" applyBorder="1"/>
    <xf numFmtId="9" fontId="27" fillId="0" borderId="0" xfId="142" applyFont="1" applyFill="1"/>
    <xf numFmtId="41" fontId="27" fillId="0" borderId="0" xfId="142" applyNumberFormat="1" applyFont="1" applyFill="1"/>
    <xf numFmtId="37" fontId="28" fillId="0" borderId="9" xfId="0" applyNumberFormat="1" applyFont="1" applyBorder="1" applyAlignment="1">
      <alignment horizontal="right"/>
    </xf>
    <xf numFmtId="37" fontId="28" fillId="0" borderId="21" xfId="0" applyNumberFormat="1" applyFont="1" applyBorder="1"/>
    <xf numFmtId="41" fontId="28" fillId="0" borderId="21" xfId="0" applyNumberFormat="1" applyFont="1" applyBorder="1"/>
    <xf numFmtId="41" fontId="64" fillId="0" borderId="9" xfId="0" applyNumberFormat="1" applyFont="1" applyBorder="1" applyAlignment="1">
      <alignment horizontal="right"/>
    </xf>
    <xf numFmtId="0" fontId="65" fillId="0" borderId="34" xfId="0" applyFont="1" applyBorder="1"/>
    <xf numFmtId="0" fontId="28" fillId="0" borderId="9" xfId="0" applyFont="1" applyBorder="1" applyAlignment="1">
      <alignment horizontal="left" indent="5"/>
    </xf>
    <xf numFmtId="0" fontId="28" fillId="0" borderId="35" xfId="0" applyFont="1" applyBorder="1" applyAlignment="1">
      <alignment horizontal="left" indent="5"/>
    </xf>
    <xf numFmtId="14" fontId="0" fillId="0" borderId="0" xfId="0" applyNumberFormat="1"/>
    <xf numFmtId="0" fontId="0" fillId="27" borderId="35" xfId="0" applyFill="1" applyBorder="1"/>
    <xf numFmtId="0" fontId="2" fillId="0" borderId="7" xfId="0" applyFont="1" applyBorder="1"/>
    <xf numFmtId="169" fontId="0" fillId="30" borderId="22" xfId="0" applyNumberFormat="1" applyFill="1" applyBorder="1"/>
    <xf numFmtId="169" fontId="0" fillId="30" borderId="20" xfId="0" applyNumberFormat="1" applyFill="1" applyBorder="1"/>
    <xf numFmtId="169" fontId="0" fillId="27" borderId="22" xfId="0" applyNumberFormat="1" applyFill="1" applyBorder="1"/>
    <xf numFmtId="169" fontId="0" fillId="27" borderId="20" xfId="0" applyNumberFormat="1" applyFill="1" applyBorder="1"/>
    <xf numFmtId="171" fontId="0" fillId="27" borderId="9" xfId="1" applyNumberFormat="1" applyFont="1" applyFill="1" applyBorder="1"/>
    <xf numFmtId="164" fontId="0" fillId="0" borderId="9" xfId="0" applyNumberFormat="1" applyBorder="1"/>
    <xf numFmtId="0" fontId="62" fillId="0" borderId="0" xfId="0" quotePrefix="1" applyFont="1" applyAlignment="1">
      <alignment horizontal="left" vertical="center" indent="7"/>
    </xf>
    <xf numFmtId="170" fontId="62" fillId="0" borderId="4" xfId="0" applyNumberFormat="1" applyFont="1" applyBorder="1" applyAlignment="1">
      <alignment vertical="center" wrapText="1"/>
    </xf>
    <xf numFmtId="0" fontId="0" fillId="31" borderId="0" xfId="0" applyFill="1"/>
    <xf numFmtId="0" fontId="0" fillId="31" borderId="0" xfId="0" applyFill="1" applyAlignment="1">
      <alignment wrapText="1"/>
    </xf>
    <xf numFmtId="172" fontId="0" fillId="27" borderId="35" xfId="0" applyNumberFormat="1" applyFill="1" applyBorder="1"/>
    <xf numFmtId="172" fontId="0" fillId="27" borderId="33" xfId="0" applyNumberFormat="1" applyFill="1" applyBorder="1"/>
    <xf numFmtId="172" fontId="0" fillId="27" borderId="6" xfId="0" applyNumberFormat="1" applyFill="1" applyBorder="1"/>
    <xf numFmtId="0" fontId="51" fillId="0" borderId="0" xfId="106" applyFont="1" applyFill="1"/>
    <xf numFmtId="0" fontId="0" fillId="0" borderId="33" xfId="0" applyBorder="1"/>
    <xf numFmtId="171" fontId="0" fillId="0" borderId="33" xfId="1" applyNumberFormat="1" applyFont="1" applyFill="1" applyBorder="1"/>
    <xf numFmtId="2" fontId="0" fillId="0" borderId="0" xfId="1" applyNumberFormat="1" applyFont="1"/>
    <xf numFmtId="0" fontId="66" fillId="0" borderId="0" xfId="0"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right" vertical="center" wrapText="1"/>
    </xf>
    <xf numFmtId="3" fontId="66" fillId="0" borderId="0" xfId="0" applyNumberFormat="1"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vertical="center"/>
    </xf>
    <xf numFmtId="0" fontId="64" fillId="0" borderId="7" xfId="0" applyFont="1" applyBorder="1" applyAlignment="1">
      <alignment horizontal="center"/>
    </xf>
    <xf numFmtId="0" fontId="68" fillId="0" borderId="9" xfId="0" applyFont="1" applyBorder="1" applyAlignment="1">
      <alignment horizontal="right"/>
    </xf>
    <xf numFmtId="0" fontId="68" fillId="0" borderId="33" xfId="0" applyFont="1" applyBorder="1"/>
    <xf numFmtId="0" fontId="28" fillId="0" borderId="5" xfId="0" applyFont="1" applyBorder="1"/>
    <xf numFmtId="0" fontId="64" fillId="0" borderId="21" xfId="0" applyFont="1" applyBorder="1"/>
    <xf numFmtId="0" fontId="28" fillId="0" borderId="30" xfId="0" applyFont="1" applyBorder="1"/>
    <xf numFmtId="0" fontId="28" fillId="0" borderId="8" xfId="0" applyFont="1" applyBorder="1"/>
    <xf numFmtId="9" fontId="27" fillId="0" borderId="0" xfId="2" applyFont="1" applyFill="1"/>
    <xf numFmtId="41" fontId="27" fillId="0" borderId="0" xfId="2" applyNumberFormat="1" applyFont="1" applyFill="1"/>
    <xf numFmtId="0" fontId="64" fillId="0" borderId="35" xfId="0" applyFont="1" applyBorder="1"/>
    <xf numFmtId="0" fontId="28" fillId="0" borderId="42" xfId="0" applyFont="1" applyBorder="1"/>
    <xf numFmtId="41" fontId="64" fillId="0" borderId="42" xfId="0" applyNumberFormat="1" applyFont="1" applyBorder="1" applyAlignment="1">
      <alignment horizontal="right"/>
    </xf>
    <xf numFmtId="41" fontId="64" fillId="0" borderId="20" xfId="0" applyNumberFormat="1" applyFont="1" applyBorder="1" applyAlignment="1">
      <alignment horizontal="right"/>
    </xf>
    <xf numFmtId="0" fontId="68" fillId="0" borderId="6" xfId="0" applyFont="1" applyBorder="1"/>
    <xf numFmtId="0" fontId="64" fillId="0" borderId="5" xfId="0" applyFont="1" applyBorder="1" applyAlignment="1">
      <alignment horizontal="right"/>
    </xf>
    <xf numFmtId="0" fontId="64" fillId="0" borderId="22" xfId="0" applyFont="1" applyBorder="1" applyAlignment="1">
      <alignment horizontal="right"/>
    </xf>
    <xf numFmtId="0" fontId="28" fillId="0" borderId="7" xfId="0" applyFont="1" applyBorder="1"/>
    <xf numFmtId="41" fontId="28" fillId="0" borderId="9" xfId="0" applyNumberFormat="1" applyFont="1" applyBorder="1"/>
    <xf numFmtId="0" fontId="28" fillId="0" borderId="19" xfId="0" applyFont="1" applyBorder="1"/>
    <xf numFmtId="0" fontId="64" fillId="0" borderId="33" xfId="0" applyFont="1" applyBorder="1"/>
    <xf numFmtId="43" fontId="28" fillId="0" borderId="0" xfId="0" applyNumberFormat="1" applyFont="1"/>
    <xf numFmtId="6" fontId="28" fillId="0" borderId="0" xfId="0" applyNumberFormat="1" applyFont="1"/>
    <xf numFmtId="0" fontId="68" fillId="0" borderId="35" xfId="0" applyFont="1" applyBorder="1"/>
    <xf numFmtId="0" fontId="28" fillId="0" borderId="9" xfId="0" applyFont="1" applyBorder="1"/>
    <xf numFmtId="37" fontId="64" fillId="0" borderId="9" xfId="0" applyNumberFormat="1" applyFont="1" applyBorder="1"/>
    <xf numFmtId="0" fontId="38" fillId="0" borderId="9" xfId="143" applyFont="1" applyBorder="1"/>
    <xf numFmtId="0" fontId="39" fillId="0" borderId="9" xfId="143" applyFont="1" applyBorder="1" applyAlignment="1">
      <alignment horizontal="center"/>
    </xf>
    <xf numFmtId="1" fontId="39" fillId="0" borderId="9" xfId="143" applyNumberFormat="1" applyFont="1" applyBorder="1" applyAlignment="1" applyProtection="1">
      <alignment horizontal="right" wrapText="1"/>
      <protection locked="0"/>
    </xf>
    <xf numFmtId="49" fontId="42" fillId="0" borderId="9" xfId="143" applyNumberFormat="1" applyFont="1" applyBorder="1" applyAlignment="1" applyProtection="1">
      <alignment wrapText="1"/>
      <protection locked="0"/>
    </xf>
    <xf numFmtId="0" fontId="42" fillId="0" borderId="9" xfId="143" applyFont="1" applyBorder="1" applyAlignment="1" applyProtection="1">
      <alignment wrapText="1"/>
      <protection locked="0"/>
    </xf>
    <xf numFmtId="37" fontId="42" fillId="0" borderId="9" xfId="143" applyNumberFormat="1" applyFont="1" applyBorder="1" applyAlignment="1" applyProtection="1">
      <alignment horizontal="right" wrapText="1"/>
      <protection locked="0"/>
    </xf>
    <xf numFmtId="49" fontId="39" fillId="0" borderId="9" xfId="143" applyNumberFormat="1" applyFont="1" applyBorder="1" applyAlignment="1" applyProtection="1">
      <alignment wrapText="1"/>
      <protection locked="0"/>
    </xf>
    <xf numFmtId="37" fontId="39" fillId="0" borderId="9" xfId="143" applyNumberFormat="1" applyFont="1" applyBorder="1" applyAlignment="1" applyProtection="1">
      <alignment horizontal="right" wrapText="1"/>
      <protection locked="0"/>
    </xf>
    <xf numFmtId="0" fontId="46" fillId="0" borderId="9" xfId="143" applyFont="1" applyBorder="1"/>
    <xf numFmtId="0" fontId="47" fillId="0" borderId="9" xfId="143" applyFont="1" applyBorder="1" applyAlignment="1">
      <alignment horizontal="center" wrapText="1"/>
    </xf>
    <xf numFmtId="49" fontId="47" fillId="0" borderId="9" xfId="143" applyNumberFormat="1" applyFont="1" applyBorder="1" applyAlignment="1" applyProtection="1">
      <alignment wrapText="1"/>
      <protection locked="0"/>
    </xf>
    <xf numFmtId="0" fontId="48" fillId="0" borderId="9" xfId="143" applyFont="1" applyBorder="1"/>
    <xf numFmtId="0" fontId="47" fillId="0" borderId="9" xfId="143" applyFont="1" applyBorder="1"/>
    <xf numFmtId="0" fontId="69" fillId="0" borderId="0" xfId="0" applyFont="1" applyAlignment="1">
      <alignment vertical="center"/>
    </xf>
    <xf numFmtId="9" fontId="48" fillId="0" borderId="0" xfId="2" applyFont="1" applyBorder="1"/>
    <xf numFmtId="0" fontId="0" fillId="0" borderId="0" xfId="0" applyAlignment="1">
      <alignment wrapText="1"/>
    </xf>
    <xf numFmtId="0" fontId="0" fillId="0" borderId="22" xfId="0" applyBorder="1"/>
    <xf numFmtId="169" fontId="0" fillId="0" borderId="0" xfId="2" applyNumberFormat="1" applyFont="1" applyFill="1" applyBorder="1"/>
    <xf numFmtId="169" fontId="0" fillId="27" borderId="9" xfId="0" applyNumberFormat="1" applyFill="1" applyBorder="1"/>
    <xf numFmtId="167" fontId="0" fillId="27" borderId="9" xfId="1" applyNumberFormat="1" applyFont="1" applyFill="1" applyBorder="1" applyAlignment="1">
      <alignment horizontal="center"/>
    </xf>
    <xf numFmtId="9" fontId="0" fillId="27" borderId="9" xfId="2" applyFont="1" applyFill="1" applyBorder="1"/>
    <xf numFmtId="164" fontId="28" fillId="27" borderId="9" xfId="1" applyNumberFormat="1" applyFont="1" applyFill="1" applyBorder="1"/>
    <xf numFmtId="164" fontId="28" fillId="0" borderId="9" xfId="1" applyNumberFormat="1" applyFont="1" applyBorder="1"/>
    <xf numFmtId="164" fontId="28" fillId="0" borderId="9" xfId="1" applyNumberFormat="1" applyFont="1" applyBorder="1" applyAlignment="1">
      <alignment horizontal="right"/>
    </xf>
    <xf numFmtId="164" fontId="28" fillId="27" borderId="21" xfId="1" applyNumberFormat="1" applyFont="1" applyFill="1" applyBorder="1"/>
    <xf numFmtId="169" fontId="0" fillId="30" borderId="9" xfId="0" applyNumberFormat="1" applyFill="1" applyBorder="1"/>
    <xf numFmtId="0" fontId="59" fillId="0" borderId="0" xfId="0" applyFont="1" applyAlignment="1">
      <alignment horizontal="left" vertical="top" wrapText="1"/>
    </xf>
    <xf numFmtId="0" fontId="0" fillId="27" borderId="36" xfId="0" applyFill="1" applyBorder="1" applyAlignment="1">
      <alignment horizontal="left" wrapText="1"/>
    </xf>
    <xf numFmtId="0" fontId="0" fillId="27" borderId="37" xfId="0" applyFill="1" applyBorder="1" applyAlignment="1">
      <alignment horizontal="left" wrapText="1"/>
    </xf>
    <xf numFmtId="0" fontId="0" fillId="27" borderId="38" xfId="0" applyFill="1" applyBorder="1" applyAlignment="1">
      <alignment horizontal="left" wrapText="1"/>
    </xf>
    <xf numFmtId="0" fontId="0" fillId="27" borderId="39" xfId="0" applyFill="1" applyBorder="1" applyAlignment="1">
      <alignment horizontal="left" wrapText="1"/>
    </xf>
    <xf numFmtId="0" fontId="0" fillId="27" borderId="0" xfId="0" applyFill="1" applyAlignment="1">
      <alignment horizontal="left" wrapText="1"/>
    </xf>
    <xf numFmtId="0" fontId="0" fillId="27" borderId="40" xfId="0" applyFill="1" applyBorder="1" applyAlignment="1">
      <alignment horizontal="left" wrapText="1"/>
    </xf>
    <xf numFmtId="0" fontId="0" fillId="27" borderId="41" xfId="0" applyFill="1" applyBorder="1" applyAlignment="1">
      <alignment horizontal="left" wrapText="1"/>
    </xf>
    <xf numFmtId="0" fontId="0" fillId="27" borderId="31" xfId="0" applyFill="1" applyBorder="1" applyAlignment="1">
      <alignment horizontal="left" wrapText="1"/>
    </xf>
    <xf numFmtId="0" fontId="0" fillId="27" borderId="4" xfId="0" applyFill="1" applyBorder="1" applyAlignment="1">
      <alignment horizontal="left" wrapText="1"/>
    </xf>
    <xf numFmtId="0" fontId="0" fillId="31" borderId="0" xfId="0" applyFill="1" applyAlignment="1">
      <alignment horizontal="center"/>
    </xf>
    <xf numFmtId="0" fontId="71" fillId="0" borderId="0" xfId="0" applyFont="1" applyAlignment="1">
      <alignment horizontal="center" wrapText="1"/>
    </xf>
    <xf numFmtId="0" fontId="57" fillId="0" borderId="0" xfId="0" applyFont="1" applyAlignment="1">
      <alignment wrapText="1"/>
    </xf>
    <xf numFmtId="0" fontId="64"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0" fillId="0" borderId="0" xfId="0"/>
    <xf numFmtId="0" fontId="31" fillId="0" borderId="0" xfId="0" applyFont="1" applyAlignment="1">
      <alignment horizontal="center" vertical="center"/>
    </xf>
    <xf numFmtId="0" fontId="4" fillId="0" borderId="0" xfId="0" applyFont="1" applyAlignment="1">
      <alignment horizontal="center" vertical="center"/>
    </xf>
    <xf numFmtId="0" fontId="2" fillId="0" borderId="31" xfId="0" applyFont="1" applyBorder="1" applyAlignment="1">
      <alignment horizontal="center" vertical="center"/>
    </xf>
    <xf numFmtId="37" fontId="2" fillId="0" borderId="9" xfId="0" applyNumberFormat="1" applyFont="1" applyBorder="1" applyAlignment="1">
      <alignment vertical="center" wrapText="1"/>
    </xf>
    <xf numFmtId="0" fontId="3" fillId="0" borderId="0" xfId="0" applyFont="1" applyAlignment="1">
      <alignment vertical="center" wrapText="1"/>
    </xf>
    <xf numFmtId="0" fontId="2" fillId="0" borderId="7" xfId="0" applyFont="1" applyBorder="1" applyAlignment="1">
      <alignment horizontal="center" vertical="center"/>
    </xf>
    <xf numFmtId="0" fontId="67" fillId="0" borderId="0" xfId="0" applyFont="1" applyAlignment="1">
      <alignment horizontal="center"/>
    </xf>
    <xf numFmtId="0" fontId="35" fillId="0" borderId="0" xfId="0" applyFont="1" applyAlignment="1" applyProtection="1">
      <alignment horizontal="center" wrapText="1"/>
      <protection locked="0"/>
    </xf>
    <xf numFmtId="0" fontId="26" fillId="0" borderId="0" xfId="0" applyFont="1" applyAlignment="1" applyProtection="1">
      <alignment horizontal="center" wrapText="1"/>
      <protection locked="0"/>
    </xf>
    <xf numFmtId="49" fontId="37" fillId="0" borderId="7" xfId="0" applyNumberFormat="1" applyFont="1" applyBorder="1" applyAlignment="1" applyProtection="1">
      <alignment horizontal="center" wrapText="1"/>
      <protection locked="0"/>
    </xf>
    <xf numFmtId="0" fontId="45" fillId="0" borderId="0" xfId="0" applyFont="1" applyAlignment="1">
      <alignment horizontal="center"/>
    </xf>
    <xf numFmtId="49" fontId="37" fillId="0" borderId="7" xfId="0" applyNumberFormat="1" applyFont="1" applyBorder="1" applyAlignment="1" applyProtection="1">
      <alignment horizontal="center"/>
      <protection locked="0"/>
    </xf>
    <xf numFmtId="0" fontId="39" fillId="0" borderId="0" xfId="0" applyFont="1" applyAlignment="1">
      <alignment horizontal="center"/>
    </xf>
    <xf numFmtId="0" fontId="47" fillId="0" borderId="0" xfId="0" applyFont="1" applyAlignment="1">
      <alignment horizontal="center"/>
    </xf>
  </cellXfs>
  <cellStyles count="144">
    <cellStyle name=" 1" xfId="123" xr:uid="{00000000-0005-0000-0000-000000000000}"/>
    <cellStyle name=" 1 2" xfId="122" xr:uid="{00000000-0005-0000-0000-000001000000}"/>
    <cellStyle name=" 2" xfId="118" xr:uid="{00000000-0005-0000-0000-000002000000}"/>
    <cellStyle name=" 3" xfId="121" xr:uid="{00000000-0005-0000-0000-000003000000}"/>
    <cellStyle name=" 4" xfId="120" xr:uid="{00000000-0005-0000-0000-000004000000}"/>
    <cellStyle name=" 5" xfId="119" xr:uid="{00000000-0005-0000-0000-000005000000}"/>
    <cellStyle name=" 6" xfId="116" xr:uid="{00000000-0005-0000-0000-000006000000}"/>
    <cellStyle name="_050722 - HR Data " xfId="124" xr:uid="{00000000-0005-0000-0000-000007000000}"/>
    <cellStyle name="_Copy of GMEC Financial Pack 221007 v2 " xfId="117" xr:uid="{00000000-0005-0000-0000-000008000000}"/>
    <cellStyle name="_CREG Journals CDS May " xfId="126" xr:uid="{00000000-0005-0000-0000-000009000000}"/>
    <cellStyle name="_Deals YTD " xfId="127" xr:uid="{00000000-0005-0000-0000-00000A000000}"/>
    <cellStyle name="_Equity_EPT Perf Fee " xfId="128" xr:uid="{00000000-0005-0000-0000-00000B000000}"/>
    <cellStyle name="_Flash Report_May 09_GMS " xfId="129" xr:uid="{00000000-0005-0000-0000-00000C000000}"/>
    <cellStyle name="_GMEC Financial Pack 301007  " xfId="130" xr:uid="{00000000-0005-0000-0000-00000D000000}"/>
    <cellStyle name="_Sheet1_EPT Perf Fee " xfId="131" xr:uid="{00000000-0005-0000-0000-00000E000000}"/>
    <cellStyle name="˙˙˙" xfId="132" xr:uid="{00000000-0005-0000-0000-00000F000000}"/>
    <cellStyle name="=C:\WINDOWS\SYSTEM32\COMMAND.COM" xfId="3" xr:uid="{00000000-0005-0000-0000-000010000000}"/>
    <cellStyle name="=C:\WINDOWS\SYSTEM32\COMMAND.COM 2" xfId="4" xr:uid="{00000000-0005-0000-0000-000011000000}"/>
    <cellStyle name="=C:\WINDOWS\SYSTEM32\COMMAND.COM_sample" xfId="5" xr:uid="{00000000-0005-0000-0000-000012000000}"/>
    <cellStyle name="20% - Accent1 2" xfId="6" xr:uid="{00000000-0005-0000-0000-000013000000}"/>
    <cellStyle name="20% - Accent2 2" xfId="7" xr:uid="{00000000-0005-0000-0000-000014000000}"/>
    <cellStyle name="20% - Accent3 2" xfId="8" xr:uid="{00000000-0005-0000-0000-000015000000}"/>
    <cellStyle name="20% - Accent4 2" xfId="9" xr:uid="{00000000-0005-0000-0000-000016000000}"/>
    <cellStyle name="20% - Accent5 2" xfId="10" xr:uid="{00000000-0005-0000-0000-000017000000}"/>
    <cellStyle name="20% - Accent6 2" xfId="11" xr:uid="{00000000-0005-0000-0000-000018000000}"/>
    <cellStyle name="40% - Accent1 2" xfId="12" xr:uid="{00000000-0005-0000-0000-000019000000}"/>
    <cellStyle name="40% - Accent2 2" xfId="13" xr:uid="{00000000-0005-0000-0000-00001A000000}"/>
    <cellStyle name="40% - Accent3 2" xfId="14" xr:uid="{00000000-0005-0000-0000-00001B000000}"/>
    <cellStyle name="40% - Accent4 2" xfId="15" xr:uid="{00000000-0005-0000-0000-00001C000000}"/>
    <cellStyle name="40% - Accent5 2" xfId="16" xr:uid="{00000000-0005-0000-0000-00001D000000}"/>
    <cellStyle name="40% - Accent6 2" xfId="17" xr:uid="{00000000-0005-0000-0000-00001E000000}"/>
    <cellStyle name="60% - Accent1 2" xfId="18" xr:uid="{00000000-0005-0000-0000-00001F000000}"/>
    <cellStyle name="60% - Accent2 2" xfId="19" xr:uid="{00000000-0005-0000-0000-000020000000}"/>
    <cellStyle name="60% - Accent3 2" xfId="20" xr:uid="{00000000-0005-0000-0000-000021000000}"/>
    <cellStyle name="60% - Accent4 2" xfId="21" xr:uid="{00000000-0005-0000-0000-000022000000}"/>
    <cellStyle name="60% - Accent5 2" xfId="22" xr:uid="{00000000-0005-0000-0000-000023000000}"/>
    <cellStyle name="60% - Accent6 2" xfId="23" xr:uid="{00000000-0005-0000-0000-000024000000}"/>
    <cellStyle name="Accent1 2" xfId="24" xr:uid="{00000000-0005-0000-0000-000025000000}"/>
    <cellStyle name="Accent2 2" xfId="25" xr:uid="{00000000-0005-0000-0000-000026000000}"/>
    <cellStyle name="Accent3 2" xfId="26" xr:uid="{00000000-0005-0000-0000-000027000000}"/>
    <cellStyle name="Accent4 2" xfId="27" xr:uid="{00000000-0005-0000-0000-000028000000}"/>
    <cellStyle name="Accent5 2" xfId="28" xr:uid="{00000000-0005-0000-0000-000029000000}"/>
    <cellStyle name="Accent6 2" xfId="29" xr:uid="{00000000-0005-0000-0000-00002A000000}"/>
    <cellStyle name="Bad 2" xfId="30" xr:uid="{00000000-0005-0000-0000-00002B000000}"/>
    <cellStyle name="Calculation 2" xfId="31" xr:uid="{00000000-0005-0000-0000-00002C000000}"/>
    <cellStyle name="Check Cell 2" xfId="32" xr:uid="{00000000-0005-0000-0000-00002D000000}"/>
    <cellStyle name="Comma" xfId="1" builtinId="3"/>
    <cellStyle name="Comma 10" xfId="33" xr:uid="{00000000-0005-0000-0000-00002F000000}"/>
    <cellStyle name="Comma 2" xfId="34" xr:uid="{00000000-0005-0000-0000-000030000000}"/>
    <cellStyle name="Comma 2 2" xfId="114" xr:uid="{00000000-0005-0000-0000-000031000000}"/>
    <cellStyle name="Comma 3" xfId="35" xr:uid="{00000000-0005-0000-0000-000032000000}"/>
    <cellStyle name="Comma 3 2" xfId="36" xr:uid="{00000000-0005-0000-0000-000033000000}"/>
    <cellStyle name="Comma 3 3" xfId="110" xr:uid="{00000000-0005-0000-0000-000034000000}"/>
    <cellStyle name="Comma 4" xfId="37" xr:uid="{00000000-0005-0000-0000-000035000000}"/>
    <cellStyle name="Comma 4 2" xfId="38" xr:uid="{00000000-0005-0000-0000-000036000000}"/>
    <cellStyle name="Comma 5" xfId="39" xr:uid="{00000000-0005-0000-0000-000037000000}"/>
    <cellStyle name="Comma 5 2" xfId="40" xr:uid="{00000000-0005-0000-0000-000038000000}"/>
    <cellStyle name="Comma 6" xfId="41" xr:uid="{00000000-0005-0000-0000-000039000000}"/>
    <cellStyle name="Comma 6 2" xfId="42" xr:uid="{00000000-0005-0000-0000-00003A000000}"/>
    <cellStyle name="Comma 7" xfId="43" xr:uid="{00000000-0005-0000-0000-00003B000000}"/>
    <cellStyle name="Comma 8" xfId="44" xr:uid="{00000000-0005-0000-0000-00003C000000}"/>
    <cellStyle name="Comma 9" xfId="45" xr:uid="{00000000-0005-0000-0000-00003D000000}"/>
    <cellStyle name="Currency 2" xfId="46" xr:uid="{00000000-0005-0000-0000-00003E000000}"/>
    <cellStyle name="Currency 2 2" xfId="47" xr:uid="{00000000-0005-0000-0000-00003F000000}"/>
    <cellStyle name="Currency 3" xfId="48" xr:uid="{00000000-0005-0000-0000-000040000000}"/>
    <cellStyle name="Currency 3 2" xfId="49" xr:uid="{00000000-0005-0000-0000-000041000000}"/>
    <cellStyle name="Currency 4" xfId="50" xr:uid="{00000000-0005-0000-0000-000042000000}"/>
    <cellStyle name="Currency 4 2" xfId="51" xr:uid="{00000000-0005-0000-0000-000043000000}"/>
    <cellStyle name="Explanatory Text 2" xfId="52" xr:uid="{00000000-0005-0000-0000-000044000000}"/>
    <cellStyle name="Good 2" xfId="53" xr:uid="{00000000-0005-0000-0000-000045000000}"/>
    <cellStyle name="Heading 1 2" xfId="54" xr:uid="{00000000-0005-0000-0000-000046000000}"/>
    <cellStyle name="Heading 2 2" xfId="55" xr:uid="{00000000-0005-0000-0000-000047000000}"/>
    <cellStyle name="Heading 3 2" xfId="56" xr:uid="{00000000-0005-0000-0000-000048000000}"/>
    <cellStyle name="Heading 4 2" xfId="57" xr:uid="{00000000-0005-0000-0000-000049000000}"/>
    <cellStyle name="Hyperlink" xfId="106" builtinId="8"/>
    <cellStyle name="Hyperlink 2" xfId="108" xr:uid="{00000000-0005-0000-0000-00004B000000}"/>
    <cellStyle name="Input 2" xfId="58" xr:uid="{00000000-0005-0000-0000-00004C000000}"/>
    <cellStyle name="Linked Cell 2" xfId="59" xr:uid="{00000000-0005-0000-0000-00004D000000}"/>
    <cellStyle name="Millares [0]_2AV_M_M " xfId="133" xr:uid="{00000000-0005-0000-0000-00004E000000}"/>
    <cellStyle name="Millares_2AV_M_M " xfId="134" xr:uid="{00000000-0005-0000-0000-00004F000000}"/>
    <cellStyle name="Moneda [0]_2AV_M_M " xfId="135" xr:uid="{00000000-0005-0000-0000-000050000000}"/>
    <cellStyle name="Moneda_2AV_M_M " xfId="136" xr:uid="{00000000-0005-0000-0000-000051000000}"/>
    <cellStyle name="Neutral 2" xfId="60" xr:uid="{00000000-0005-0000-0000-000052000000}"/>
    <cellStyle name="Normal" xfId="0" builtinId="0"/>
    <cellStyle name="Normal 10" xfId="61" xr:uid="{00000000-0005-0000-0000-000054000000}"/>
    <cellStyle name="Normal 11" xfId="62" xr:uid="{00000000-0005-0000-0000-000055000000}"/>
    <cellStyle name="Normal 12" xfId="63" xr:uid="{00000000-0005-0000-0000-000056000000}"/>
    <cellStyle name="Normal 13" xfId="105" xr:uid="{00000000-0005-0000-0000-000057000000}"/>
    <cellStyle name="Normal 14" xfId="107" xr:uid="{00000000-0005-0000-0000-000058000000}"/>
    <cellStyle name="Normal 14 2" xfId="143" xr:uid="{3E4B7CAB-9A8C-4542-B5F1-AC274B1DE493}"/>
    <cellStyle name="Normal 2" xfId="64" xr:uid="{00000000-0005-0000-0000-000059000000}"/>
    <cellStyle name="Normal 2 2" xfId="65" xr:uid="{00000000-0005-0000-0000-00005A000000}"/>
    <cellStyle name="Normal 2 3" xfId="66" xr:uid="{00000000-0005-0000-0000-00005B000000}"/>
    <cellStyle name="Normal 2 3 2" xfId="137" xr:uid="{00000000-0005-0000-0000-00005C000000}"/>
    <cellStyle name="Normal 2_AFE201112_LO3_JZH_1_GO_v2" xfId="67" xr:uid="{00000000-0005-0000-0000-00005D000000}"/>
    <cellStyle name="Normal 3" xfId="68" xr:uid="{00000000-0005-0000-0000-00005E000000}"/>
    <cellStyle name="Normal 3 2" xfId="112" xr:uid="{00000000-0005-0000-0000-00005F000000}"/>
    <cellStyle name="Normal 3 3" xfId="109" xr:uid="{00000000-0005-0000-0000-000060000000}"/>
    <cellStyle name="Normal 4" xfId="69" xr:uid="{00000000-0005-0000-0000-000061000000}"/>
    <cellStyle name="Normal 4 2" xfId="125" xr:uid="{00000000-0005-0000-0000-000062000000}"/>
    <cellStyle name="Normal 5" xfId="70" xr:uid="{00000000-0005-0000-0000-000063000000}"/>
    <cellStyle name="Normal 6" xfId="71" xr:uid="{00000000-0005-0000-0000-000064000000}"/>
    <cellStyle name="Normal 6 2" xfId="72" xr:uid="{00000000-0005-0000-0000-000065000000}"/>
    <cellStyle name="Normal 6 2 2" xfId="73" xr:uid="{00000000-0005-0000-0000-000066000000}"/>
    <cellStyle name="Normal 6 3" xfId="74" xr:uid="{00000000-0005-0000-0000-000067000000}"/>
    <cellStyle name="Normal 6 3 2" xfId="75" xr:uid="{00000000-0005-0000-0000-000068000000}"/>
    <cellStyle name="Normal 6 4" xfId="76" xr:uid="{00000000-0005-0000-0000-000069000000}"/>
    <cellStyle name="Normal 7" xfId="77" xr:uid="{00000000-0005-0000-0000-00006A000000}"/>
    <cellStyle name="Normal 7 2" xfId="78" xr:uid="{00000000-0005-0000-0000-00006B000000}"/>
    <cellStyle name="Normal 7 2 2" xfId="79" xr:uid="{00000000-0005-0000-0000-00006C000000}"/>
    <cellStyle name="Normal 7 3" xfId="80" xr:uid="{00000000-0005-0000-0000-00006D000000}"/>
    <cellStyle name="Normal 7 3 2" xfId="81" xr:uid="{00000000-0005-0000-0000-00006E000000}"/>
    <cellStyle name="Normal 7 4" xfId="82" xr:uid="{00000000-0005-0000-0000-00006F000000}"/>
    <cellStyle name="Normal 8" xfId="83" xr:uid="{00000000-0005-0000-0000-000070000000}"/>
    <cellStyle name="Normal 8 2" xfId="113" xr:uid="{00000000-0005-0000-0000-000071000000}"/>
    <cellStyle name="Normal 9" xfId="84" xr:uid="{00000000-0005-0000-0000-000072000000}"/>
    <cellStyle name="Note 2" xfId="85" xr:uid="{00000000-0005-0000-0000-000073000000}"/>
    <cellStyle name="Output 2" xfId="86" xr:uid="{00000000-0005-0000-0000-000074000000}"/>
    <cellStyle name="Percent" xfId="2" builtinId="5"/>
    <cellStyle name="Percent 10" xfId="141" xr:uid="{00000000-0005-0000-0000-000076000000}"/>
    <cellStyle name="Percent 2" xfId="87" xr:uid="{00000000-0005-0000-0000-000077000000}"/>
    <cellStyle name="Percent 2 2" xfId="88" xr:uid="{00000000-0005-0000-0000-000078000000}"/>
    <cellStyle name="Percent 2 3" xfId="142" xr:uid="{00000000-0005-0000-0000-000079000000}"/>
    <cellStyle name="Percent 3" xfId="89" xr:uid="{00000000-0005-0000-0000-00007A000000}"/>
    <cellStyle name="Percent 3 2" xfId="90" xr:uid="{00000000-0005-0000-0000-00007B000000}"/>
    <cellStyle name="Percent 3 3" xfId="111" xr:uid="{00000000-0005-0000-0000-00007C000000}"/>
    <cellStyle name="Percent 4" xfId="91" xr:uid="{00000000-0005-0000-0000-00007D000000}"/>
    <cellStyle name="Percent 4 2" xfId="92" xr:uid="{00000000-0005-0000-0000-00007E000000}"/>
    <cellStyle name="Percent 4 3" xfId="138" xr:uid="{00000000-0005-0000-0000-00007F000000}"/>
    <cellStyle name="Percent 5" xfId="93" xr:uid="{00000000-0005-0000-0000-000080000000}"/>
    <cellStyle name="Percent 5 2" xfId="94" xr:uid="{00000000-0005-0000-0000-000081000000}"/>
    <cellStyle name="Percent 6" xfId="95" xr:uid="{00000000-0005-0000-0000-000082000000}"/>
    <cellStyle name="Percent 6 2" xfId="96" xr:uid="{00000000-0005-0000-0000-000083000000}"/>
    <cellStyle name="Percent 7" xfId="97" xr:uid="{00000000-0005-0000-0000-000084000000}"/>
    <cellStyle name="Percent 7 2" xfId="98" xr:uid="{00000000-0005-0000-0000-000085000000}"/>
    <cellStyle name="Percent 8" xfId="99" xr:uid="{00000000-0005-0000-0000-000086000000}"/>
    <cellStyle name="Percent 8 2" xfId="100" xr:uid="{00000000-0005-0000-0000-000087000000}"/>
    <cellStyle name="Percent 9" xfId="101" xr:uid="{00000000-0005-0000-0000-000088000000}"/>
    <cellStyle name="Standard 2" xfId="139" xr:uid="{00000000-0005-0000-0000-000089000000}"/>
    <cellStyle name="Standard 2 2" xfId="115" xr:uid="{00000000-0005-0000-0000-00008A000000}"/>
    <cellStyle name="Standard_FinSum" xfId="140" xr:uid="{00000000-0005-0000-0000-00008B000000}"/>
    <cellStyle name="Title 2" xfId="102" xr:uid="{00000000-0005-0000-0000-00008C000000}"/>
    <cellStyle name="Total 2" xfId="103" xr:uid="{00000000-0005-0000-0000-00008D000000}"/>
    <cellStyle name="Warning Text 2" xfId="104" xr:uid="{00000000-0005-0000-0000-00008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Rosenblatt Transformation</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Rosenblatt Transformation</a:t>
          </a:r>
        </a:p>
      </cx:txPr>
    </cx:title>
    <cx:plotArea>
      <cx:plotAreaRegion>
        <cx:series layoutId="clusteredColumn" uniqueId="{92C6F9CB-B1B9-4D77-95FE-09B9A90EEDFB}">
          <cx:dataId val="0"/>
          <cx:layoutPr>
            <cx:binning intervalClosed="r">
              <cx:binSize val="0.05000000000000001"/>
            </cx:binning>
          </cx:layoutPr>
        </cx:series>
      </cx:plotAreaRegion>
      <cx:axis id="0">
        <cx:catScaling gapWidth="0"/>
        <cx:tickLabels/>
      </cx:axis>
      <cx:axis id="1">
        <cx:valScaling/>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Berkowitz Transformation</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Berkowitz Transformation</a:t>
          </a:r>
        </a:p>
      </cx:txPr>
    </cx:title>
    <cx:plotArea>
      <cx:plotAreaRegion>
        <cx:series layoutId="clusteredColumn" uniqueId="{08A172EC-80C5-4A70-9120-D6C7AAC7CEF1}">
          <cx:dataId val="0"/>
          <cx:layoutPr>
            <cx:binning intervalClosed="r">
              <cx:binCount val="20"/>
            </cx:binning>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16</xdr:col>
      <xdr:colOff>144780</xdr:colOff>
      <xdr:row>8</xdr:row>
      <xdr:rowOff>156210</xdr:rowOff>
    </xdr:from>
    <xdr:to>
      <xdr:col>23</xdr:col>
      <xdr:colOff>449580</xdr:colOff>
      <xdr:row>23</xdr:row>
      <xdr:rowOff>156210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75CCFDE2-80D0-40DF-A145-D1D19BFF796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0708005" y="1880235"/>
              <a:ext cx="4572000" cy="32385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175260</xdr:colOff>
      <xdr:row>25</xdr:row>
      <xdr:rowOff>68580</xdr:rowOff>
    </xdr:from>
    <xdr:to>
      <xdr:col>23</xdr:col>
      <xdr:colOff>480060</xdr:colOff>
      <xdr:row>40</xdr:row>
      <xdr:rowOff>80010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C3532190-61FB-4089-B038-28689DD9FDE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0738485" y="5412105"/>
              <a:ext cx="4572000" cy="286893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oku\Downloads\Frenz%20Coffee%20Franchise%20Model%20with%20CS%20financials_FD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rwon\Downloads\BigBen_Financials-2020%20updated_07.26.2020_%20for%20FD%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liz\Downloads\2020%20CFEFD%20-%20Rubric%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won\Downloads\Frenz%20Coffee%20Franchise%20Model%20with%20CS%20financials_2020_01.1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krwon\Downloads\Frenz%20Coffee%20Franchise%20Model%20with%20CS%20financials_FD_2024_02.01.2024.xlsx" TargetMode="External"/><Relationship Id="rId1" Type="http://schemas.openxmlformats.org/officeDocument/2006/relationships/externalLinkPath" Target="file:///C:\Users\krwon\Downloads\Frenz%20Coffee%20Franchise%20Model%20with%20CS%20financials_FD_2024_02.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Risk Mappings"/>
      <sheetName val="Inputs and Risk Scenarios"/>
      <sheetName val="Forecast"/>
      <sheetName val="Financials for Case Study"/>
    </sheetNames>
    <sheetDataSet>
      <sheetData sheetId="0" refreshError="1"/>
      <sheetData sheetId="1" refreshError="1"/>
      <sheetData sheetId="2">
        <row r="1">
          <cell r="Z1">
            <v>2020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ample1"/>
      <sheetName val="syllabus list"/>
    </sheetNames>
    <sheetDataSet>
      <sheetData sheetId="0"/>
      <sheetData sheetId="1" refreshError="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efreshError="1">
        <row r="1">
          <cell r="M1">
            <v>2015</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Risk Mappings"/>
      <sheetName val="Inputs and Risk Scenarios"/>
      <sheetName val="Forecast"/>
      <sheetName val="Financials for Case Study"/>
    </sheetNames>
    <sheetDataSet>
      <sheetData sheetId="0" refreshError="1"/>
      <sheetData sheetId="1" refreshError="1"/>
      <sheetData sheetId="2"/>
      <sheetData sheetId="3">
        <row r="91">
          <cell r="B91" t="str">
            <v>Sales</v>
          </cell>
        </row>
        <row r="97">
          <cell r="B97" t="str">
            <v>Cost of Sales</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8"/>
  <sheetViews>
    <sheetView tabSelected="1" zoomScaleNormal="100" workbookViewId="0"/>
  </sheetViews>
  <sheetFormatPr defaultColWidth="8.85546875" defaultRowHeight="15" x14ac:dyDescent="0.25"/>
  <cols>
    <col min="1" max="1" width="3.85546875" customWidth="1"/>
    <col min="2" max="2" width="14.5703125" customWidth="1"/>
    <col min="7" max="7" width="13" customWidth="1"/>
    <col min="9" max="9" width="10.5703125" customWidth="1"/>
  </cols>
  <sheetData>
    <row r="2" spans="2:13" ht="15.75" x14ac:dyDescent="0.25">
      <c r="B2" s="120" t="s">
        <v>379</v>
      </c>
      <c r="C2" s="121"/>
      <c r="D2" s="121"/>
      <c r="E2" s="121"/>
      <c r="F2" s="121"/>
      <c r="G2" s="121"/>
      <c r="H2" s="121"/>
      <c r="I2" s="121"/>
      <c r="J2" s="121"/>
      <c r="K2" s="121"/>
      <c r="L2" s="121"/>
      <c r="M2" s="121"/>
    </row>
    <row r="3" spans="2:13" x14ac:dyDescent="0.25">
      <c r="B3" s="121"/>
      <c r="C3" s="121"/>
      <c r="D3" s="121"/>
      <c r="E3" s="121"/>
      <c r="F3" s="121"/>
      <c r="G3" s="121"/>
      <c r="H3" s="121"/>
      <c r="I3" s="121"/>
      <c r="J3" s="121"/>
      <c r="K3" s="121"/>
      <c r="L3" s="121"/>
      <c r="M3" s="121"/>
    </row>
    <row r="4" spans="2:13" ht="14.45" customHeight="1" x14ac:dyDescent="0.25">
      <c r="B4" s="241" t="s">
        <v>380</v>
      </c>
      <c r="C4" s="241"/>
      <c r="D4" s="241"/>
      <c r="E4" s="241"/>
      <c r="F4" s="241"/>
      <c r="G4" s="241"/>
      <c r="H4" s="241"/>
      <c r="I4" s="241"/>
      <c r="J4" s="241"/>
      <c r="K4" s="241"/>
      <c r="L4" s="241"/>
      <c r="M4" s="241"/>
    </row>
    <row r="5" spans="2:13" x14ac:dyDescent="0.25">
      <c r="B5" s="241"/>
      <c r="C5" s="241"/>
      <c r="D5" s="241"/>
      <c r="E5" s="241"/>
      <c r="F5" s="241"/>
      <c r="G5" s="241"/>
      <c r="H5" s="241"/>
      <c r="I5" s="241"/>
      <c r="J5" s="241"/>
      <c r="K5" s="241"/>
      <c r="L5" s="241"/>
      <c r="M5" s="241"/>
    </row>
    <row r="6" spans="2:13" x14ac:dyDescent="0.25">
      <c r="B6" s="241"/>
      <c r="C6" s="241"/>
      <c r="D6" s="241"/>
      <c r="E6" s="241"/>
      <c r="F6" s="241"/>
      <c r="G6" s="241"/>
      <c r="H6" s="241"/>
      <c r="I6" s="241"/>
      <c r="J6" s="241"/>
      <c r="K6" s="241"/>
      <c r="L6" s="241"/>
      <c r="M6" s="241"/>
    </row>
    <row r="7" spans="2:13" x14ac:dyDescent="0.25">
      <c r="B7" s="241"/>
      <c r="C7" s="241"/>
      <c r="D7" s="241"/>
      <c r="E7" s="241"/>
      <c r="F7" s="241"/>
      <c r="G7" s="241"/>
      <c r="H7" s="241"/>
      <c r="I7" s="241"/>
      <c r="J7" s="241"/>
      <c r="K7" s="241"/>
      <c r="L7" s="241"/>
      <c r="M7" s="241"/>
    </row>
    <row r="8" spans="2:13" x14ac:dyDescent="0.25">
      <c r="B8" s="241"/>
      <c r="C8" s="241"/>
      <c r="D8" s="241"/>
      <c r="E8" s="241"/>
      <c r="F8" s="241"/>
      <c r="G8" s="241"/>
      <c r="H8" s="241"/>
      <c r="I8" s="241"/>
      <c r="J8" s="241"/>
      <c r="K8" s="241"/>
      <c r="L8" s="241"/>
      <c r="M8" s="241"/>
    </row>
    <row r="9" spans="2:13" x14ac:dyDescent="0.25">
      <c r="B9" s="241"/>
      <c r="C9" s="241"/>
      <c r="D9" s="241"/>
      <c r="E9" s="241"/>
      <c r="F9" s="241"/>
      <c r="G9" s="241"/>
      <c r="H9" s="241"/>
      <c r="I9" s="241"/>
      <c r="J9" s="241"/>
      <c r="K9" s="241"/>
      <c r="L9" s="241"/>
      <c r="M9" s="241"/>
    </row>
    <row r="10" spans="2:13" x14ac:dyDescent="0.25">
      <c r="B10" s="241"/>
      <c r="C10" s="241"/>
      <c r="D10" s="241"/>
      <c r="E10" s="241"/>
      <c r="F10" s="241"/>
      <c r="G10" s="241"/>
      <c r="H10" s="241"/>
      <c r="I10" s="241"/>
      <c r="J10" s="241"/>
      <c r="K10" s="241"/>
      <c r="L10" s="241"/>
      <c r="M10" s="241"/>
    </row>
    <row r="11" spans="2:13" x14ac:dyDescent="0.25">
      <c r="B11" s="241"/>
      <c r="C11" s="241"/>
      <c r="D11" s="241"/>
      <c r="E11" s="241"/>
      <c r="F11" s="241"/>
      <c r="G11" s="241"/>
      <c r="H11" s="241"/>
      <c r="I11" s="241"/>
      <c r="J11" s="241"/>
      <c r="K11" s="241"/>
      <c r="L11" s="241"/>
      <c r="M11" s="241"/>
    </row>
    <row r="12" spans="2:13" ht="15.75" x14ac:dyDescent="0.25">
      <c r="B12" s="120" t="s">
        <v>381</v>
      </c>
      <c r="C12" s="122" t="s">
        <v>382</v>
      </c>
      <c r="D12" s="122"/>
      <c r="E12" s="122"/>
      <c r="F12" s="122"/>
      <c r="G12" s="122"/>
      <c r="I12" s="123" t="s">
        <v>383</v>
      </c>
    </row>
    <row r="13" spans="2:13" x14ac:dyDescent="0.25">
      <c r="B13" s="121"/>
      <c r="C13" s="124" t="s">
        <v>384</v>
      </c>
      <c r="D13" s="124"/>
      <c r="E13" s="124"/>
      <c r="F13" s="124"/>
      <c r="G13" s="124"/>
      <c r="I13" s="125" t="s">
        <v>385</v>
      </c>
    </row>
    <row r="14" spans="2:13" x14ac:dyDescent="0.25">
      <c r="C14" s="126" t="s">
        <v>386</v>
      </c>
      <c r="D14" s="127"/>
      <c r="E14" s="126"/>
      <c r="F14" s="126"/>
      <c r="G14" s="126"/>
      <c r="I14" t="s">
        <v>387</v>
      </c>
    </row>
    <row r="15" spans="2:13" x14ac:dyDescent="0.25">
      <c r="C15" s="128" t="s">
        <v>388</v>
      </c>
      <c r="D15" s="129"/>
      <c r="E15" s="128"/>
      <c r="F15" s="128"/>
      <c r="G15" s="128"/>
    </row>
    <row r="16" spans="2:13" x14ac:dyDescent="0.25">
      <c r="D16" s="123"/>
    </row>
    <row r="17" spans="2:13" ht="15.75" x14ac:dyDescent="0.25">
      <c r="B17" s="120"/>
      <c r="C17" s="121"/>
      <c r="D17" s="121"/>
      <c r="E17" s="121"/>
      <c r="F17" s="121"/>
      <c r="G17" s="121"/>
      <c r="H17" s="121"/>
      <c r="I17" s="121"/>
      <c r="J17" s="121"/>
      <c r="K17" s="121"/>
      <c r="L17" s="121"/>
      <c r="M17" s="121"/>
    </row>
    <row r="18" spans="2:13" x14ac:dyDescent="0.25">
      <c r="B18" s="121"/>
      <c r="C18" s="121"/>
      <c r="D18" s="121"/>
      <c r="E18" s="121"/>
      <c r="F18" s="121"/>
      <c r="G18" s="121"/>
      <c r="H18" s="121"/>
      <c r="I18" s="121"/>
      <c r="J18" s="121"/>
      <c r="K18" s="121"/>
      <c r="L18" s="121"/>
      <c r="M18" s="121"/>
    </row>
  </sheetData>
  <mergeCells count="1">
    <mergeCell ref="B4:M11"/>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A056-B288-4300-9355-3130B836F43A}">
  <dimension ref="A1:E49"/>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3.5703125" customWidth="1"/>
    <col min="14" max="14" width="11.42578125" customWidth="1"/>
  </cols>
  <sheetData>
    <row r="1" spans="1:5" ht="14.45" customHeight="1" x14ac:dyDescent="0.25">
      <c r="A1" s="255" t="s">
        <v>6</v>
      </c>
      <c r="B1" s="255"/>
      <c r="C1" s="255"/>
      <c r="D1" s="255"/>
    </row>
    <row r="2" spans="1:5" ht="14.45" customHeight="1" x14ac:dyDescent="0.25">
      <c r="A2" s="255" t="s">
        <v>42</v>
      </c>
      <c r="B2" s="255"/>
      <c r="C2" s="255"/>
      <c r="D2" s="255"/>
    </row>
    <row r="3" spans="1:5" ht="15.6" customHeight="1" x14ac:dyDescent="0.25">
      <c r="A3" s="257" t="s">
        <v>43</v>
      </c>
      <c r="B3" s="257"/>
      <c r="C3" s="257"/>
      <c r="D3" s="257"/>
    </row>
    <row r="4" spans="1:5" ht="14.45" customHeight="1" x14ac:dyDescent="0.25">
      <c r="A4" s="256" t="s">
        <v>9</v>
      </c>
      <c r="B4" s="256"/>
      <c r="C4" s="256"/>
      <c r="D4" s="256"/>
    </row>
    <row r="5" spans="1:5" ht="14.45" customHeight="1" x14ac:dyDescent="0.25"/>
    <row r="6" spans="1:5" ht="14.45" customHeight="1" x14ac:dyDescent="0.25">
      <c r="A6" s="65" t="s">
        <v>10</v>
      </c>
      <c r="B6" s="69">
        <v>45291</v>
      </c>
      <c r="C6" s="69">
        <v>44926</v>
      </c>
      <c r="D6" s="69">
        <v>44561</v>
      </c>
    </row>
    <row r="7" spans="1:5" ht="14.45" customHeight="1" x14ac:dyDescent="0.25">
      <c r="A7" s="6" t="s">
        <v>44</v>
      </c>
      <c r="B7" s="8"/>
      <c r="C7" s="8"/>
      <c r="D7" s="8"/>
      <c r="E7" s="13"/>
    </row>
    <row r="8" spans="1:5" ht="15" customHeight="1" x14ac:dyDescent="0.25">
      <c r="A8" s="8" t="s">
        <v>45</v>
      </c>
      <c r="B8" s="8"/>
      <c r="C8" s="8"/>
      <c r="D8" s="8"/>
    </row>
    <row r="9" spans="1:5" ht="14.45" customHeight="1" x14ac:dyDescent="0.25">
      <c r="A9" s="8" t="s">
        <v>46</v>
      </c>
      <c r="B9" s="62">
        <v>180.32965708437393</v>
      </c>
      <c r="C9" s="62">
        <v>100.61277956792755</v>
      </c>
      <c r="D9" s="62">
        <v>30.340993773681376</v>
      </c>
    </row>
    <row r="10" spans="1:5" ht="14.45" customHeight="1" x14ac:dyDescent="0.25">
      <c r="A10" s="8" t="s">
        <v>47</v>
      </c>
      <c r="B10" s="62">
        <v>290</v>
      </c>
      <c r="C10" s="62">
        <v>262</v>
      </c>
      <c r="D10" s="62">
        <v>163</v>
      </c>
      <c r="E10" s="10"/>
    </row>
    <row r="11" spans="1:5" ht="15" customHeight="1" x14ac:dyDescent="0.25">
      <c r="A11" s="6" t="s">
        <v>48</v>
      </c>
      <c r="B11" s="61">
        <v>470.32965708437393</v>
      </c>
      <c r="C11" s="61">
        <v>362.61277956792753</v>
      </c>
      <c r="D11" s="61">
        <v>193.34099377368136</v>
      </c>
      <c r="E11" s="10"/>
    </row>
    <row r="12" spans="1:5" ht="14.45" customHeight="1" x14ac:dyDescent="0.25">
      <c r="A12" s="8" t="s">
        <v>49</v>
      </c>
      <c r="B12" s="62">
        <v>15</v>
      </c>
      <c r="C12" s="62">
        <v>15</v>
      </c>
      <c r="D12" s="62">
        <v>15</v>
      </c>
      <c r="E12" s="10"/>
    </row>
    <row r="13" spans="1:5" ht="14.45" customHeight="1" x14ac:dyDescent="0.25">
      <c r="A13" s="8" t="s">
        <v>50</v>
      </c>
      <c r="B13" s="62">
        <v>265</v>
      </c>
      <c r="C13" s="62">
        <v>225</v>
      </c>
      <c r="D13" s="62">
        <v>192</v>
      </c>
      <c r="E13" s="10"/>
    </row>
    <row r="14" spans="1:5" ht="14.45" customHeight="1" x14ac:dyDescent="0.25">
      <c r="A14" s="8" t="s">
        <v>51</v>
      </c>
      <c r="B14" s="62">
        <v>141</v>
      </c>
      <c r="C14" s="62">
        <v>113</v>
      </c>
      <c r="D14" s="62">
        <v>98</v>
      </c>
      <c r="E14" s="10"/>
    </row>
    <row r="15" spans="1:5" ht="14.45" customHeight="1" x14ac:dyDescent="0.25">
      <c r="A15" s="8" t="s">
        <v>52</v>
      </c>
      <c r="B15" s="62">
        <v>180</v>
      </c>
      <c r="C15" s="62">
        <v>140</v>
      </c>
      <c r="D15" s="62">
        <v>93</v>
      </c>
      <c r="E15" s="10"/>
    </row>
    <row r="16" spans="1:5" ht="14.45" customHeight="1" x14ac:dyDescent="0.25">
      <c r="A16" s="8" t="s">
        <v>53</v>
      </c>
      <c r="B16" s="62">
        <v>205</v>
      </c>
      <c r="C16" s="62">
        <v>155</v>
      </c>
      <c r="D16" s="62">
        <v>125</v>
      </c>
      <c r="E16" s="10"/>
    </row>
    <row r="17" spans="1:5" ht="14.45" customHeight="1" x14ac:dyDescent="0.25">
      <c r="A17" s="6" t="s">
        <v>54</v>
      </c>
      <c r="B17" s="61">
        <v>1276.329657084374</v>
      </c>
      <c r="C17" s="61">
        <v>1010.6127795679275</v>
      </c>
      <c r="D17" s="61">
        <v>716.34099377368136</v>
      </c>
      <c r="E17" s="10"/>
    </row>
    <row r="18" spans="1:5" ht="14.45" customHeight="1" x14ac:dyDescent="0.25">
      <c r="A18" s="64"/>
      <c r="B18" s="67"/>
      <c r="C18" s="67"/>
      <c r="D18" s="67"/>
      <c r="E18" s="10"/>
    </row>
    <row r="19" spans="1:5" ht="14.45" customHeight="1" x14ac:dyDescent="0.25">
      <c r="A19" s="63" t="s">
        <v>55</v>
      </c>
      <c r="B19" s="68">
        <v>544.63750000000005</v>
      </c>
      <c r="C19" s="68">
        <v>508.95</v>
      </c>
      <c r="D19" s="68">
        <v>474</v>
      </c>
      <c r="E19" s="10"/>
    </row>
    <row r="20" spans="1:5" ht="14.1" customHeight="1" x14ac:dyDescent="0.25">
      <c r="A20" s="8" t="s">
        <v>56</v>
      </c>
      <c r="B20" s="62">
        <v>21</v>
      </c>
      <c r="C20" s="62">
        <v>21</v>
      </c>
      <c r="D20" s="62">
        <v>21</v>
      </c>
      <c r="E20" s="10"/>
    </row>
    <row r="21" spans="1:5" ht="14.45" customHeight="1" x14ac:dyDescent="0.25">
      <c r="A21" s="8" t="s">
        <v>57</v>
      </c>
      <c r="B21" s="62">
        <v>17.49611984716563</v>
      </c>
      <c r="C21" s="62">
        <v>19.464318980420046</v>
      </c>
      <c r="D21" s="62">
        <v>21.713723425933722</v>
      </c>
      <c r="E21" s="10"/>
    </row>
    <row r="22" spans="1:5" ht="14.45" customHeight="1" x14ac:dyDescent="0.25">
      <c r="A22" s="8" t="s">
        <v>58</v>
      </c>
      <c r="B22" s="62">
        <v>31</v>
      </c>
      <c r="C22" s="62">
        <v>31</v>
      </c>
      <c r="D22" s="62">
        <v>31</v>
      </c>
      <c r="E22" s="10"/>
    </row>
    <row r="23" spans="1:5" ht="14.45" customHeight="1" x14ac:dyDescent="0.25">
      <c r="A23" s="8" t="s">
        <v>59</v>
      </c>
      <c r="B23" s="62">
        <v>34</v>
      </c>
      <c r="C23" s="62">
        <v>76</v>
      </c>
      <c r="D23" s="62">
        <v>109</v>
      </c>
      <c r="E23" s="10"/>
    </row>
    <row r="24" spans="1:5" ht="14.45" customHeight="1" x14ac:dyDescent="0.25">
      <c r="A24" s="6" t="s">
        <v>60</v>
      </c>
      <c r="B24" s="61">
        <v>1924.4632769315397</v>
      </c>
      <c r="C24" s="61">
        <v>1667.0270985483476</v>
      </c>
      <c r="D24" s="61">
        <v>1373.0547171996152</v>
      </c>
      <c r="E24" s="10"/>
    </row>
    <row r="25" spans="1:5" ht="14.45" customHeight="1" x14ac:dyDescent="0.25">
      <c r="A25" s="64"/>
      <c r="B25" s="67"/>
      <c r="C25" s="67"/>
      <c r="D25" s="67"/>
      <c r="E25" s="10"/>
    </row>
    <row r="26" spans="1:5" ht="14.45" customHeight="1" x14ac:dyDescent="0.25">
      <c r="A26" s="58" t="s">
        <v>61</v>
      </c>
      <c r="B26" s="68"/>
      <c r="C26" s="68"/>
      <c r="D26" s="68"/>
    </row>
    <row r="27" spans="1:5" ht="14.45" customHeight="1" x14ac:dyDescent="0.25">
      <c r="A27" s="8" t="s">
        <v>62</v>
      </c>
      <c r="B27" s="62"/>
      <c r="C27" s="62"/>
      <c r="D27" s="62"/>
      <c r="E27" s="10"/>
    </row>
    <row r="28" spans="1:5" ht="14.45" customHeight="1" x14ac:dyDescent="0.25">
      <c r="A28" s="8" t="s">
        <v>63</v>
      </c>
      <c r="B28" s="62">
        <v>150</v>
      </c>
      <c r="C28" s="62">
        <v>107</v>
      </c>
      <c r="D28" s="62">
        <v>70</v>
      </c>
    </row>
    <row r="29" spans="1:5" ht="14.45" customHeight="1" x14ac:dyDescent="0.25">
      <c r="A29" s="8" t="s">
        <v>64</v>
      </c>
      <c r="B29" s="62">
        <v>310</v>
      </c>
      <c r="C29" s="62">
        <v>250</v>
      </c>
      <c r="D29" s="62">
        <v>181</v>
      </c>
    </row>
    <row r="30" spans="1:5" ht="14.45" customHeight="1" x14ac:dyDescent="0.25">
      <c r="A30" s="8" t="s">
        <v>65</v>
      </c>
      <c r="B30" s="62">
        <v>97.837673685559139</v>
      </c>
      <c r="C30" s="62">
        <v>75.033685804682307</v>
      </c>
      <c r="D30" s="62">
        <v>57.57862883281183</v>
      </c>
    </row>
    <row r="31" spans="1:5" ht="14.45" customHeight="1" x14ac:dyDescent="0.25">
      <c r="A31" s="6" t="s">
        <v>66</v>
      </c>
      <c r="B31" s="61">
        <v>557.83767368555914</v>
      </c>
      <c r="C31" s="61">
        <v>432.03368580468231</v>
      </c>
      <c r="D31" s="61">
        <v>308.57862883281183</v>
      </c>
      <c r="E31" s="10"/>
    </row>
    <row r="32" spans="1:5" ht="14.45" customHeight="1" x14ac:dyDescent="0.25">
      <c r="A32" s="8" t="s">
        <v>67</v>
      </c>
      <c r="B32" s="62">
        <v>720.8662253339678</v>
      </c>
      <c r="C32" s="62">
        <v>757.33855993500549</v>
      </c>
      <c r="D32" s="62">
        <v>673.38200965761257</v>
      </c>
      <c r="E32" s="10"/>
    </row>
    <row r="33" spans="1:5" ht="14.45" customHeight="1" x14ac:dyDescent="0.25">
      <c r="A33" s="8" t="s">
        <v>68</v>
      </c>
      <c r="B33" s="62">
        <v>205</v>
      </c>
      <c r="C33" s="62">
        <v>230</v>
      </c>
      <c r="D33" s="62">
        <v>246</v>
      </c>
      <c r="E33" s="10"/>
    </row>
    <row r="34" spans="1:5" ht="14.45" customHeight="1" x14ac:dyDescent="0.25">
      <c r="A34" s="8" t="s">
        <v>69</v>
      </c>
      <c r="B34" s="62">
        <v>60</v>
      </c>
      <c r="C34" s="62">
        <v>55</v>
      </c>
      <c r="D34" s="62">
        <v>60</v>
      </c>
    </row>
    <row r="35" spans="1:5" ht="14.45" customHeight="1" x14ac:dyDescent="0.25">
      <c r="A35" s="8" t="s">
        <v>70</v>
      </c>
      <c r="B35" s="62">
        <v>132.17399943117144</v>
      </c>
      <c r="C35" s="62">
        <v>67.972579797560542</v>
      </c>
      <c r="D35" s="62">
        <v>20.402850900000004</v>
      </c>
    </row>
    <row r="36" spans="1:5" ht="14.45" customHeight="1" x14ac:dyDescent="0.25">
      <c r="A36" s="8" t="s">
        <v>71</v>
      </c>
      <c r="B36" s="62">
        <v>49.12210154930149</v>
      </c>
      <c r="C36" s="62">
        <v>47.655174462751603</v>
      </c>
      <c r="D36" s="62">
        <v>42.636510609575652</v>
      </c>
      <c r="E36" s="10"/>
    </row>
    <row r="37" spans="1:5" ht="14.45" customHeight="1" x14ac:dyDescent="0.25">
      <c r="A37" s="6" t="s">
        <v>72</v>
      </c>
      <c r="B37" s="61">
        <v>1725.1739994311715</v>
      </c>
      <c r="C37" s="61">
        <v>1589.9725797975605</v>
      </c>
      <c r="D37" s="61">
        <v>1351.4028509000002</v>
      </c>
      <c r="E37" s="10"/>
    </row>
    <row r="38" spans="1:5" ht="14.45" customHeight="1" x14ac:dyDescent="0.25">
      <c r="A38" s="64"/>
      <c r="B38" s="67"/>
      <c r="C38" s="67"/>
      <c r="D38" s="67"/>
      <c r="E38" s="10"/>
    </row>
    <row r="39" spans="1:5" ht="14.45" customHeight="1" x14ac:dyDescent="0.25">
      <c r="A39" s="58" t="s">
        <v>73</v>
      </c>
      <c r="B39" s="68"/>
      <c r="C39" s="68"/>
      <c r="D39" s="68"/>
      <c r="E39" s="10"/>
    </row>
    <row r="40" spans="1:5" x14ac:dyDescent="0.25">
      <c r="A40" s="8" t="s">
        <v>74</v>
      </c>
      <c r="B40" s="62"/>
      <c r="C40" s="62"/>
      <c r="D40" s="62"/>
      <c r="E40" s="10"/>
    </row>
    <row r="41" spans="1:5" ht="14.45" customHeight="1" x14ac:dyDescent="0.25">
      <c r="A41" s="8" t="s">
        <v>75</v>
      </c>
      <c r="B41" s="62">
        <v>200</v>
      </c>
      <c r="C41" s="62">
        <v>200</v>
      </c>
      <c r="D41" s="62">
        <v>200</v>
      </c>
    </row>
    <row r="42" spans="1:5" ht="14.45" customHeight="1" x14ac:dyDescent="0.25">
      <c r="A42" s="8" t="s">
        <v>76</v>
      </c>
      <c r="B42" s="62">
        <v>30</v>
      </c>
      <c r="C42" s="62">
        <v>25</v>
      </c>
      <c r="D42" s="62">
        <v>45</v>
      </c>
    </row>
    <row r="43" spans="1:5" ht="14.45" customHeight="1" x14ac:dyDescent="0.25">
      <c r="A43" s="8" t="s">
        <v>77</v>
      </c>
      <c r="B43" s="62">
        <v>-30.710722499631871</v>
      </c>
      <c r="C43" s="62">
        <v>-147.94548124921295</v>
      </c>
      <c r="D43" s="62">
        <v>-223.34813370038492</v>
      </c>
    </row>
    <row r="44" spans="1:5" x14ac:dyDescent="0.25">
      <c r="A44" s="6" t="s">
        <v>78</v>
      </c>
      <c r="B44" s="61">
        <v>199.28927750036814</v>
      </c>
      <c r="C44" s="61">
        <v>77.054518750787054</v>
      </c>
      <c r="D44" s="61">
        <v>21.651866299615079</v>
      </c>
    </row>
    <row r="45" spans="1:5" ht="14.45" customHeight="1" x14ac:dyDescent="0.25">
      <c r="A45" s="6" t="s">
        <v>79</v>
      </c>
      <c r="B45" s="61">
        <v>1924.4632769315397</v>
      </c>
      <c r="C45" s="61">
        <v>1667.0270985483476</v>
      </c>
      <c r="D45" s="61">
        <v>1373.0547171996152</v>
      </c>
      <c r="E45" s="12"/>
    </row>
    <row r="46" spans="1:5" x14ac:dyDescent="0.25">
      <c r="B46" s="10"/>
      <c r="C46" s="10"/>
      <c r="D46" s="10"/>
    </row>
    <row r="47" spans="1:5" x14ac:dyDescent="0.25">
      <c r="B47" s="10"/>
      <c r="C47" s="10"/>
      <c r="D47" s="10"/>
      <c r="E47" s="10"/>
    </row>
    <row r="48" spans="1:5" x14ac:dyDescent="0.25">
      <c r="B48" s="10"/>
      <c r="C48" s="10"/>
      <c r="D48" s="10"/>
      <c r="E48" s="10"/>
    </row>
    <row r="49" spans="2:5" x14ac:dyDescent="0.25">
      <c r="B49" s="10"/>
      <c r="C49" s="10"/>
      <c r="D49" s="10"/>
      <c r="E49" s="12"/>
    </row>
  </sheetData>
  <mergeCells count="4">
    <mergeCell ref="A1:D1"/>
    <mergeCell ref="A2:D2"/>
    <mergeCell ref="A3:D3"/>
    <mergeCell ref="A4:D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43E5-B9AE-444A-BAD5-82C61A5FBB93}">
  <dimension ref="A1:D45"/>
  <sheetViews>
    <sheetView zoomScaleNormal="100" workbookViewId="0"/>
  </sheetViews>
  <sheetFormatPr defaultColWidth="8.5703125" defaultRowHeight="15" x14ac:dyDescent="0.25"/>
  <cols>
    <col min="1" max="1" width="57" bestFit="1" customWidth="1"/>
    <col min="2" max="2" width="13.42578125" customWidth="1"/>
    <col min="3" max="3" width="14" customWidth="1"/>
    <col min="4" max="4" width="12.42578125" customWidth="1"/>
    <col min="14" max="14" width="11.42578125" customWidth="1"/>
  </cols>
  <sheetData>
    <row r="1" spans="1:4" ht="14.45" customHeight="1" x14ac:dyDescent="0.25"/>
    <row r="3" spans="1:4" ht="15.6" customHeight="1" x14ac:dyDescent="0.25">
      <c r="A3" s="255" t="s">
        <v>6</v>
      </c>
      <c r="B3" s="255"/>
      <c r="C3" s="255"/>
      <c r="D3" s="255"/>
    </row>
    <row r="4" spans="1:4" s="15" customFormat="1" ht="15.6" customHeight="1" x14ac:dyDescent="0.25">
      <c r="A4" s="255" t="s">
        <v>80</v>
      </c>
      <c r="B4" s="255"/>
      <c r="C4" s="255"/>
      <c r="D4" s="255"/>
    </row>
    <row r="5" spans="1:4" ht="14.45" customHeight="1" x14ac:dyDescent="0.25">
      <c r="A5" s="257" t="s">
        <v>81</v>
      </c>
      <c r="B5" s="257"/>
      <c r="C5" s="257"/>
      <c r="D5" s="257"/>
    </row>
    <row r="6" spans="1:4" ht="14.45" customHeight="1" x14ac:dyDescent="0.25">
      <c r="A6" s="256" t="s">
        <v>9</v>
      </c>
      <c r="B6" s="256"/>
      <c r="C6" s="256"/>
      <c r="D6" s="256"/>
    </row>
    <row r="8" spans="1:4" ht="14.45" customHeight="1" x14ac:dyDescent="0.25">
      <c r="A8" s="65" t="s">
        <v>10</v>
      </c>
      <c r="B8" s="69">
        <v>45291</v>
      </c>
      <c r="C8" s="69">
        <v>44926</v>
      </c>
      <c r="D8" s="69">
        <v>44561</v>
      </c>
    </row>
    <row r="9" spans="1:4" ht="15" customHeight="1" x14ac:dyDescent="0.25">
      <c r="A9" s="6" t="s">
        <v>82</v>
      </c>
      <c r="B9" s="8"/>
      <c r="C9" s="8"/>
      <c r="D9" s="8"/>
    </row>
    <row r="10" spans="1:4" ht="14.45" customHeight="1" x14ac:dyDescent="0.25">
      <c r="A10" s="64"/>
      <c r="B10" s="64"/>
      <c r="C10" s="64"/>
      <c r="D10" s="64"/>
    </row>
    <row r="11" spans="1:4" ht="14.45" customHeight="1" x14ac:dyDescent="0.25">
      <c r="A11" s="58" t="s">
        <v>83</v>
      </c>
      <c r="B11" s="63"/>
      <c r="C11" s="63"/>
      <c r="D11" s="63"/>
    </row>
    <row r="12" spans="1:4" ht="15" customHeight="1" x14ac:dyDescent="0.25">
      <c r="A12" s="6" t="s">
        <v>84</v>
      </c>
      <c r="B12" s="61">
        <v>117.23475874958108</v>
      </c>
      <c r="C12" s="61">
        <v>75.402652451171988</v>
      </c>
      <c r="D12" s="61">
        <v>-26.34813370038491</v>
      </c>
    </row>
    <row r="13" spans="1:4" ht="14.45" customHeight="1" x14ac:dyDescent="0.25">
      <c r="A13" s="6" t="s">
        <v>85</v>
      </c>
      <c r="B13" s="62"/>
      <c r="C13" s="62"/>
      <c r="D13" s="62"/>
    </row>
    <row r="14" spans="1:4" ht="14.45" customHeight="1" x14ac:dyDescent="0.25">
      <c r="A14" s="8" t="s">
        <v>86</v>
      </c>
      <c r="B14" s="62"/>
      <c r="C14" s="62"/>
      <c r="D14" s="62"/>
    </row>
    <row r="15" spans="1:4" ht="14.45" customHeight="1" x14ac:dyDescent="0.25">
      <c r="A15" s="8" t="s">
        <v>87</v>
      </c>
      <c r="B15" s="62">
        <v>66.169618766865312</v>
      </c>
      <c r="C15" s="62">
        <v>49.819133343074213</v>
      </c>
      <c r="D15" s="62">
        <v>-1.3108725259337177</v>
      </c>
    </row>
    <row r="16" spans="1:4" ht="14.45" customHeight="1" x14ac:dyDescent="0.25">
      <c r="A16" s="8" t="s">
        <v>88</v>
      </c>
      <c r="B16" s="62">
        <v>96.3125</v>
      </c>
      <c r="C16" s="62">
        <v>77.05</v>
      </c>
      <c r="D16" s="62">
        <v>67</v>
      </c>
    </row>
    <row r="17" spans="1:4" ht="14.45" customHeight="1" x14ac:dyDescent="0.25">
      <c r="A17" s="8" t="s">
        <v>89</v>
      </c>
      <c r="B17" s="62">
        <v>-20</v>
      </c>
      <c r="C17" s="62">
        <v>-11</v>
      </c>
      <c r="D17" s="62">
        <v>14</v>
      </c>
    </row>
    <row r="18" spans="1:4" ht="14.45" customHeight="1" x14ac:dyDescent="0.25">
      <c r="A18" s="8" t="s">
        <v>90</v>
      </c>
      <c r="B18" s="62"/>
      <c r="C18" s="62"/>
      <c r="D18" s="62"/>
    </row>
    <row r="19" spans="1:4" ht="14.45" customHeight="1" x14ac:dyDescent="0.25">
      <c r="A19" s="8" t="s">
        <v>91</v>
      </c>
      <c r="B19" s="62">
        <v>-68</v>
      </c>
      <c r="C19" s="62">
        <v>-62</v>
      </c>
      <c r="D19" s="62">
        <v>-32</v>
      </c>
    </row>
    <row r="20" spans="1:4" ht="14.45" customHeight="1" x14ac:dyDescent="0.25">
      <c r="A20" s="8" t="s">
        <v>92</v>
      </c>
      <c r="B20" s="62">
        <v>-40</v>
      </c>
      <c r="C20" s="62">
        <v>-33</v>
      </c>
      <c r="D20" s="62">
        <v>-59</v>
      </c>
    </row>
    <row r="21" spans="1:4" ht="14.1" customHeight="1" x14ac:dyDescent="0.25">
      <c r="A21" s="8" t="s">
        <v>93</v>
      </c>
      <c r="B21" s="62">
        <v>43</v>
      </c>
      <c r="C21" s="62">
        <v>37</v>
      </c>
      <c r="D21" s="62">
        <v>-37</v>
      </c>
    </row>
    <row r="22" spans="1:4" ht="14.45" customHeight="1" x14ac:dyDescent="0.25">
      <c r="A22" s="8" t="s">
        <v>94</v>
      </c>
      <c r="B22" s="62">
        <v>60</v>
      </c>
      <c r="C22" s="62">
        <v>69</v>
      </c>
      <c r="D22" s="62">
        <v>57</v>
      </c>
    </row>
    <row r="23" spans="1:4" ht="14.45" customHeight="1" x14ac:dyDescent="0.25">
      <c r="A23" s="8" t="s">
        <v>95</v>
      </c>
      <c r="B23" s="62">
        <v>-25</v>
      </c>
      <c r="C23" s="62">
        <v>-16</v>
      </c>
      <c r="D23" s="62">
        <v>24</v>
      </c>
    </row>
    <row r="24" spans="1:4" ht="14.45" customHeight="1" x14ac:dyDescent="0.25">
      <c r="A24" s="8" t="s">
        <v>96</v>
      </c>
      <c r="B24" s="62">
        <v>5</v>
      </c>
      <c r="C24" s="62">
        <v>-5</v>
      </c>
      <c r="D24" s="62">
        <v>5</v>
      </c>
    </row>
    <row r="25" spans="1:4" ht="14.45" customHeight="1" x14ac:dyDescent="0.25">
      <c r="A25" s="8" t="s">
        <v>13</v>
      </c>
      <c r="B25" s="62">
        <v>-50</v>
      </c>
      <c r="C25" s="62">
        <v>-30</v>
      </c>
      <c r="D25" s="62">
        <v>-20</v>
      </c>
    </row>
    <row r="26" spans="1:4" ht="14.45" customHeight="1" x14ac:dyDescent="0.25">
      <c r="A26" s="6" t="s">
        <v>97</v>
      </c>
      <c r="B26" s="61">
        <v>184.7168775164464</v>
      </c>
      <c r="C26" s="61">
        <v>151.2717857942462</v>
      </c>
      <c r="D26" s="61">
        <v>-8.659006226318624</v>
      </c>
    </row>
    <row r="27" spans="1:4" ht="14.45" customHeight="1" x14ac:dyDescent="0.25">
      <c r="A27" s="64"/>
      <c r="B27" s="67"/>
      <c r="C27" s="67"/>
      <c r="D27" s="67"/>
    </row>
    <row r="28" spans="1:4" ht="14.45" customHeight="1" x14ac:dyDescent="0.25">
      <c r="A28" s="58" t="s">
        <v>98</v>
      </c>
      <c r="B28" s="68"/>
      <c r="C28" s="68"/>
      <c r="D28" s="68"/>
    </row>
    <row r="29" spans="1:4" ht="14.45" customHeight="1" x14ac:dyDescent="0.25">
      <c r="A29" s="8" t="s">
        <v>99</v>
      </c>
      <c r="B29" s="62">
        <v>150</v>
      </c>
      <c r="C29" s="62">
        <v>100</v>
      </c>
      <c r="D29" s="62">
        <v>125</v>
      </c>
    </row>
    <row r="30" spans="1:4" ht="14.45" customHeight="1" x14ac:dyDescent="0.25">
      <c r="A30" s="8" t="s">
        <v>100</v>
      </c>
      <c r="B30" s="62">
        <v>-63</v>
      </c>
      <c r="C30" s="62">
        <v>64</v>
      </c>
      <c r="D30" s="62">
        <v>-104</v>
      </c>
    </row>
    <row r="31" spans="1:4" ht="14.45" customHeight="1" x14ac:dyDescent="0.25">
      <c r="A31" s="8" t="s">
        <v>101</v>
      </c>
      <c r="B31" s="62">
        <v>-35</v>
      </c>
      <c r="C31" s="62">
        <v>-10</v>
      </c>
      <c r="D31" s="62">
        <v>-74</v>
      </c>
    </row>
    <row r="32" spans="1:4" ht="14.45" customHeight="1" x14ac:dyDescent="0.25">
      <c r="A32" s="8" t="s">
        <v>102</v>
      </c>
      <c r="B32" s="62">
        <v>5</v>
      </c>
      <c r="C32" s="62">
        <v>-20</v>
      </c>
      <c r="D32" s="62">
        <v>35</v>
      </c>
    </row>
    <row r="33" spans="1:4" ht="14.45" customHeight="1" x14ac:dyDescent="0.25">
      <c r="A33" s="6" t="s">
        <v>103</v>
      </c>
      <c r="B33" s="61">
        <v>57</v>
      </c>
      <c r="C33" s="61">
        <v>134</v>
      </c>
      <c r="D33" s="61">
        <v>-18</v>
      </c>
    </row>
    <row r="34" spans="1:4" ht="14.45" customHeight="1" x14ac:dyDescent="0.25">
      <c r="A34" s="64"/>
      <c r="B34" s="67"/>
      <c r="C34" s="67"/>
      <c r="D34" s="67"/>
    </row>
    <row r="35" spans="1:4" ht="14.45" customHeight="1" x14ac:dyDescent="0.25">
      <c r="A35" s="58" t="s">
        <v>104</v>
      </c>
      <c r="B35" s="68"/>
      <c r="C35" s="68"/>
      <c r="D35" s="68"/>
    </row>
    <row r="36" spans="1:4" ht="14.45" customHeight="1" x14ac:dyDescent="0.25">
      <c r="A36" s="8" t="s">
        <v>47</v>
      </c>
      <c r="B36" s="62">
        <v>-28</v>
      </c>
      <c r="C36" s="62">
        <v>-99</v>
      </c>
      <c r="D36" s="62">
        <v>-8</v>
      </c>
    </row>
    <row r="37" spans="1:4" ht="14.45" customHeight="1" x14ac:dyDescent="0.25">
      <c r="A37" s="8" t="s">
        <v>105</v>
      </c>
      <c r="B37" s="62">
        <v>-136</v>
      </c>
      <c r="C37" s="62">
        <v>-114</v>
      </c>
      <c r="D37" s="62">
        <v>-36</v>
      </c>
    </row>
    <row r="38" spans="1:4" ht="14.45" customHeight="1" x14ac:dyDescent="0.25">
      <c r="A38" s="8" t="s">
        <v>106</v>
      </c>
      <c r="B38" s="62">
        <v>4</v>
      </c>
      <c r="C38" s="62">
        <v>2</v>
      </c>
      <c r="D38" s="62">
        <v>4</v>
      </c>
    </row>
    <row r="39" spans="1:4" ht="14.45" customHeight="1" x14ac:dyDescent="0.25">
      <c r="A39" s="8" t="s">
        <v>107</v>
      </c>
      <c r="B39" s="62">
        <v>-4</v>
      </c>
      <c r="C39" s="62">
        <v>-3</v>
      </c>
      <c r="D39" s="62">
        <v>7</v>
      </c>
    </row>
    <row r="40" spans="1:4" ht="14.45" customHeight="1" x14ac:dyDescent="0.25">
      <c r="A40" s="8" t="s">
        <v>13</v>
      </c>
      <c r="B40" s="62">
        <v>2</v>
      </c>
      <c r="C40" s="62">
        <v>-1</v>
      </c>
      <c r="D40" s="62">
        <v>0</v>
      </c>
    </row>
    <row r="41" spans="1:4" ht="14.45" customHeight="1" x14ac:dyDescent="0.25">
      <c r="A41" s="6" t="s">
        <v>108</v>
      </c>
      <c r="B41" s="61">
        <v>-162</v>
      </c>
      <c r="C41" s="61">
        <v>-215</v>
      </c>
      <c r="D41" s="61">
        <v>-33</v>
      </c>
    </row>
    <row r="42" spans="1:4" ht="14.45" customHeight="1" x14ac:dyDescent="0.25">
      <c r="A42" s="64"/>
      <c r="B42" s="67"/>
      <c r="C42" s="67"/>
      <c r="D42" s="67"/>
    </row>
    <row r="43" spans="1:4" ht="14.45" customHeight="1" x14ac:dyDescent="0.25">
      <c r="A43" s="58" t="s">
        <v>109</v>
      </c>
      <c r="B43" s="70">
        <v>79.716877516446402</v>
      </c>
      <c r="C43" s="70">
        <v>70.271785794246171</v>
      </c>
      <c r="D43" s="70">
        <v>-59.659006226318624</v>
      </c>
    </row>
    <row r="44" spans="1:4" ht="14.45" customHeight="1" x14ac:dyDescent="0.25">
      <c r="A44" s="8" t="s">
        <v>110</v>
      </c>
      <c r="B44" s="62">
        <v>115.61277956792755</v>
      </c>
      <c r="C44" s="62">
        <v>45.340993773681376</v>
      </c>
      <c r="D44" s="62">
        <v>105</v>
      </c>
    </row>
    <row r="45" spans="1:4" x14ac:dyDescent="0.25">
      <c r="A45" s="8" t="s">
        <v>111</v>
      </c>
      <c r="B45" s="62">
        <v>195.32965708437393</v>
      </c>
      <c r="C45" s="62">
        <v>115.61277956792755</v>
      </c>
      <c r="D45" s="62">
        <v>45.340993773681376</v>
      </c>
    </row>
  </sheetData>
  <mergeCells count="4">
    <mergeCell ref="A3:D3"/>
    <mergeCell ref="A4:D4"/>
    <mergeCell ref="A5:D5"/>
    <mergeCell ref="A6:D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1C600-CC84-4382-ABB5-54B21F3157A7}">
  <dimension ref="A2:V42"/>
  <sheetViews>
    <sheetView zoomScaleNormal="100" workbookViewId="0"/>
  </sheetViews>
  <sheetFormatPr defaultColWidth="9.140625" defaultRowHeight="15" x14ac:dyDescent="0.25"/>
  <cols>
    <col min="1" max="1" width="34.42578125" customWidth="1"/>
  </cols>
  <sheetData>
    <row r="2" spans="1:22" ht="17.25" x14ac:dyDescent="0.25">
      <c r="A2" s="259" t="s">
        <v>7</v>
      </c>
      <c r="B2" s="259"/>
      <c r="C2" s="259"/>
      <c r="D2" s="259"/>
      <c r="E2" s="259"/>
      <c r="F2" s="259"/>
      <c r="G2" s="259"/>
    </row>
    <row r="3" spans="1:22" ht="15.75" x14ac:dyDescent="0.25">
      <c r="A3" s="260" t="s">
        <v>112</v>
      </c>
      <c r="B3" s="260"/>
      <c r="C3" s="260"/>
      <c r="D3" s="260"/>
      <c r="E3" s="260"/>
      <c r="F3" s="260"/>
      <c r="G3" s="260"/>
    </row>
    <row r="4" spans="1:22" x14ac:dyDescent="0.25">
      <c r="A4" s="257" t="s">
        <v>113</v>
      </c>
      <c r="B4" s="257"/>
      <c r="C4" s="257"/>
      <c r="D4" s="257"/>
      <c r="E4" s="257"/>
      <c r="F4" s="257"/>
      <c r="G4" s="257"/>
    </row>
    <row r="5" spans="1:22" ht="15.75" thickBot="1" x14ac:dyDescent="0.3">
      <c r="A5" s="261" t="s">
        <v>9</v>
      </c>
      <c r="B5" s="261"/>
      <c r="C5" s="261"/>
      <c r="D5" s="261"/>
      <c r="E5" s="261"/>
      <c r="F5" s="261"/>
      <c r="G5" s="261"/>
    </row>
    <row r="6" spans="1:22" ht="15.75" thickBot="1" x14ac:dyDescent="0.3">
      <c r="A6" s="73" t="s">
        <v>114</v>
      </c>
      <c r="B6" s="79">
        <v>2023</v>
      </c>
      <c r="C6" s="79">
        <v>2022</v>
      </c>
      <c r="D6" s="79">
        <v>2021</v>
      </c>
      <c r="E6" s="79">
        <v>2020</v>
      </c>
      <c r="F6" s="79">
        <v>2019</v>
      </c>
      <c r="G6" s="79">
        <v>2018</v>
      </c>
    </row>
    <row r="7" spans="1:22" ht="15" customHeight="1" thickBot="1" x14ac:dyDescent="0.3">
      <c r="A7" s="74" t="s">
        <v>115</v>
      </c>
      <c r="B7" s="81">
        <v>385.12805892135867</v>
      </c>
      <c r="C7" s="81">
        <v>366.12173913043483</v>
      </c>
      <c r="D7" s="81">
        <v>457.6521739130435</v>
      </c>
      <c r="E7" s="81">
        <v>427.91304347826087</v>
      </c>
      <c r="F7" s="81">
        <v>399.82608695652169</v>
      </c>
      <c r="G7" s="81">
        <v>380</v>
      </c>
      <c r="J7" s="184"/>
      <c r="K7" s="184"/>
      <c r="L7" s="184"/>
      <c r="M7" s="184"/>
      <c r="N7" s="184"/>
      <c r="O7" s="184"/>
      <c r="Q7" s="14"/>
      <c r="R7" s="14"/>
      <c r="S7" s="14"/>
      <c r="T7" s="14"/>
      <c r="U7" s="14"/>
      <c r="V7" s="14"/>
    </row>
    <row r="8" spans="1:22" ht="15" customHeight="1" thickBot="1" x14ac:dyDescent="0.3">
      <c r="A8" s="71" t="s">
        <v>116</v>
      </c>
      <c r="B8" s="82"/>
      <c r="C8" s="82"/>
      <c r="D8" s="82"/>
      <c r="E8" s="82"/>
      <c r="F8" s="82"/>
      <c r="G8" s="82"/>
      <c r="J8" s="185"/>
      <c r="K8" s="185"/>
      <c r="L8" s="185"/>
      <c r="M8" s="185"/>
      <c r="N8" s="185"/>
      <c r="O8" s="185"/>
      <c r="Q8" s="14"/>
      <c r="R8" s="14"/>
      <c r="S8" s="14"/>
      <c r="T8" s="14"/>
      <c r="U8" s="14"/>
      <c r="V8" s="14"/>
    </row>
    <row r="9" spans="1:22" ht="15" customHeight="1" thickBot="1" x14ac:dyDescent="0.3">
      <c r="A9" s="71" t="s">
        <v>117</v>
      </c>
      <c r="B9" s="82">
        <v>-64.525611784271746</v>
      </c>
      <c r="C9" s="82">
        <v>-80.724347826086969</v>
      </c>
      <c r="D9" s="82">
        <v>-101.53043478260871</v>
      </c>
      <c r="E9" s="82">
        <v>-66.832608695652183</v>
      </c>
      <c r="F9" s="82">
        <v>-54.96521739130435</v>
      </c>
      <c r="G9" s="82">
        <v>-58.5</v>
      </c>
      <c r="J9" s="186"/>
      <c r="K9" s="186"/>
      <c r="L9" s="186"/>
      <c r="M9" s="186"/>
      <c r="N9" s="186"/>
      <c r="O9" s="186"/>
      <c r="Q9" s="14"/>
      <c r="R9" s="14"/>
      <c r="S9" s="14"/>
      <c r="T9" s="14"/>
      <c r="U9" s="14"/>
      <c r="V9" s="14"/>
    </row>
    <row r="10" spans="1:22" ht="15" customHeight="1" thickBot="1" x14ac:dyDescent="0.3">
      <c r="A10" s="71" t="s">
        <v>118</v>
      </c>
      <c r="B10" s="82">
        <v>-96.282014730339668</v>
      </c>
      <c r="C10" s="82">
        <v>-91.530434782608708</v>
      </c>
      <c r="D10" s="82">
        <v>-114.41304347826087</v>
      </c>
      <c r="E10" s="82">
        <v>-106.97826086956522</v>
      </c>
      <c r="F10" s="82">
        <v>-99.956521739130423</v>
      </c>
      <c r="G10" s="82">
        <v>-95</v>
      </c>
      <c r="J10" s="186"/>
      <c r="K10" s="186"/>
      <c r="L10" s="186"/>
      <c r="M10" s="186"/>
      <c r="N10" s="186"/>
      <c r="O10" s="186"/>
      <c r="Q10" s="14"/>
      <c r="R10" s="14"/>
      <c r="S10" s="14"/>
      <c r="T10" s="14"/>
      <c r="U10" s="14"/>
      <c r="V10" s="14"/>
    </row>
    <row r="11" spans="1:22" ht="15" customHeight="1" thickBot="1" x14ac:dyDescent="0.3">
      <c r="A11" s="71" t="s">
        <v>119</v>
      </c>
      <c r="B11" s="82">
        <v>-45</v>
      </c>
      <c r="C11" s="82">
        <v>-43</v>
      </c>
      <c r="D11" s="82">
        <v>-43</v>
      </c>
      <c r="E11" s="82">
        <v>-41</v>
      </c>
      <c r="F11" s="82">
        <v>-40</v>
      </c>
      <c r="G11" s="82">
        <v>-38</v>
      </c>
      <c r="J11" s="186"/>
      <c r="K11" s="186"/>
      <c r="L11" s="186"/>
      <c r="M11" s="186"/>
      <c r="N11" s="186"/>
      <c r="O11" s="186"/>
      <c r="Q11" s="14"/>
      <c r="R11" s="14"/>
      <c r="S11" s="14"/>
      <c r="T11" s="14"/>
      <c r="U11" s="14"/>
      <c r="V11" s="14"/>
    </row>
    <row r="12" spans="1:22" ht="15" customHeight="1" thickBot="1" x14ac:dyDescent="0.3">
      <c r="A12" s="71" t="s">
        <v>120</v>
      </c>
      <c r="B12" s="82">
        <v>-5.77692088382038</v>
      </c>
      <c r="C12" s="82">
        <v>-5.4918260869565225</v>
      </c>
      <c r="D12" s="82">
        <v>-6.864782608695652</v>
      </c>
      <c r="E12" s="82">
        <v>-6.4186956521739127</v>
      </c>
      <c r="F12" s="82">
        <v>-5.9973913043478255</v>
      </c>
      <c r="G12" s="82">
        <v>-5.7</v>
      </c>
      <c r="J12" s="186"/>
      <c r="K12" s="186"/>
      <c r="L12" s="186"/>
      <c r="M12" s="186"/>
      <c r="N12" s="186"/>
      <c r="O12" s="186"/>
      <c r="Q12" s="14"/>
      <c r="R12" s="14"/>
      <c r="S12" s="14"/>
      <c r="T12" s="14"/>
      <c r="U12" s="14"/>
      <c r="V12" s="14"/>
    </row>
    <row r="13" spans="1:22" ht="15" customHeight="1" thickBot="1" x14ac:dyDescent="0.3">
      <c r="A13" s="71" t="s">
        <v>121</v>
      </c>
      <c r="B13" s="82">
        <v>-4</v>
      </c>
      <c r="C13" s="82">
        <v>-5</v>
      </c>
      <c r="D13" s="82">
        <v>-6</v>
      </c>
      <c r="E13" s="82">
        <v>-7</v>
      </c>
      <c r="F13" s="82">
        <v>-8</v>
      </c>
      <c r="G13" s="82">
        <v>-4</v>
      </c>
      <c r="J13" s="186"/>
      <c r="K13" s="186"/>
      <c r="L13" s="186"/>
      <c r="M13" s="186"/>
      <c r="N13" s="186"/>
      <c r="O13" s="186"/>
      <c r="Q13" s="14"/>
      <c r="R13" s="14"/>
      <c r="S13" s="14"/>
      <c r="T13" s="14"/>
      <c r="U13" s="14"/>
      <c r="V13" s="14"/>
    </row>
    <row r="14" spans="1:22" ht="15" customHeight="1" thickBot="1" x14ac:dyDescent="0.3">
      <c r="A14" s="71" t="s">
        <v>122</v>
      </c>
      <c r="B14" s="82">
        <v>-215.58454739843177</v>
      </c>
      <c r="C14" s="82">
        <v>-225.74660869565221</v>
      </c>
      <c r="D14" s="82">
        <v>-271.80826086956523</v>
      </c>
      <c r="E14" s="82">
        <v>-228.2295652173913</v>
      </c>
      <c r="F14" s="82">
        <v>-208.9191304347826</v>
      </c>
      <c r="G14" s="82">
        <v>-201.2</v>
      </c>
      <c r="J14" s="186"/>
      <c r="K14" s="186"/>
      <c r="L14" s="186"/>
      <c r="M14" s="186"/>
      <c r="N14" s="186"/>
      <c r="O14" s="186"/>
      <c r="Q14" s="14"/>
      <c r="R14" s="14"/>
      <c r="S14" s="14"/>
      <c r="T14" s="14"/>
      <c r="U14" s="14"/>
      <c r="V14" s="14"/>
    </row>
    <row r="15" spans="1:22" ht="15" customHeight="1" thickBot="1" x14ac:dyDescent="0.3">
      <c r="A15" s="74" t="s">
        <v>123</v>
      </c>
      <c r="B15" s="81">
        <v>169.54351152292691</v>
      </c>
      <c r="C15" s="81">
        <v>140.37513043478262</v>
      </c>
      <c r="D15" s="81">
        <v>185.84391304347827</v>
      </c>
      <c r="E15" s="81">
        <v>199.68347826086958</v>
      </c>
      <c r="F15" s="81">
        <v>190.90695652173909</v>
      </c>
      <c r="G15" s="81">
        <v>178.8</v>
      </c>
      <c r="J15" s="184"/>
      <c r="K15" s="184"/>
      <c r="L15" s="184"/>
      <c r="M15" s="184"/>
      <c r="N15" s="184"/>
      <c r="O15" s="184"/>
      <c r="Q15" s="14"/>
      <c r="R15" s="14"/>
      <c r="S15" s="14"/>
      <c r="T15" s="14"/>
      <c r="U15" s="14"/>
      <c r="V15" s="14"/>
    </row>
    <row r="16" spans="1:22" ht="15" customHeight="1" thickBot="1" x14ac:dyDescent="0.3">
      <c r="A16" s="74" t="s">
        <v>124</v>
      </c>
      <c r="B16" s="82"/>
      <c r="C16" s="82"/>
      <c r="D16" s="82"/>
      <c r="E16" s="82"/>
      <c r="F16" s="82"/>
      <c r="G16" s="82"/>
      <c r="J16" s="185"/>
      <c r="K16" s="185"/>
      <c r="L16" s="185"/>
      <c r="M16" s="185"/>
      <c r="N16" s="185"/>
      <c r="O16" s="185"/>
      <c r="Q16" s="14"/>
      <c r="R16" s="14"/>
      <c r="S16" s="14"/>
      <c r="T16" s="14"/>
      <c r="U16" s="14"/>
      <c r="V16" s="14"/>
    </row>
    <row r="17" spans="1:22" ht="15" customHeight="1" thickBot="1" x14ac:dyDescent="0.3">
      <c r="A17" s="71" t="s">
        <v>125</v>
      </c>
      <c r="B17" s="82">
        <v>11.55384176764076</v>
      </c>
      <c r="C17" s="82">
        <v>10.983652173913045</v>
      </c>
      <c r="D17" s="82">
        <v>13.729565217391304</v>
      </c>
      <c r="E17" s="82">
        <v>12.837391304347825</v>
      </c>
      <c r="F17" s="82">
        <v>11.994782608695651</v>
      </c>
      <c r="G17" s="82">
        <v>11.4</v>
      </c>
      <c r="J17" s="186"/>
      <c r="K17" s="186"/>
      <c r="L17" s="186"/>
      <c r="M17" s="186"/>
      <c r="N17" s="186"/>
      <c r="O17" s="186"/>
      <c r="Q17" s="14"/>
      <c r="R17" s="14"/>
      <c r="S17" s="14"/>
      <c r="T17" s="14"/>
      <c r="U17" s="14"/>
      <c r="V17" s="14"/>
    </row>
    <row r="18" spans="1:22" ht="15" customHeight="1" thickBot="1" x14ac:dyDescent="0.3">
      <c r="A18" s="71" t="s">
        <v>126</v>
      </c>
      <c r="B18" s="82">
        <v>75.405122356854349</v>
      </c>
      <c r="C18" s="82">
        <v>74.644869565217391</v>
      </c>
      <c r="D18" s="82">
        <v>78.306086956521739</v>
      </c>
      <c r="E18" s="82">
        <v>77.116521739130434</v>
      </c>
      <c r="F18" s="82">
        <v>75.993043478260873</v>
      </c>
      <c r="G18" s="82">
        <v>75.2</v>
      </c>
      <c r="J18" s="186"/>
      <c r="K18" s="186"/>
      <c r="L18" s="186"/>
      <c r="M18" s="186"/>
      <c r="N18" s="186"/>
      <c r="O18" s="186"/>
      <c r="Q18" s="14"/>
      <c r="R18" s="14"/>
      <c r="S18" s="14"/>
      <c r="T18" s="14"/>
      <c r="U18" s="14"/>
      <c r="V18" s="14"/>
    </row>
    <row r="19" spans="1:22" ht="15" customHeight="1" thickBot="1" x14ac:dyDescent="0.3">
      <c r="A19" s="71" t="s">
        <v>127</v>
      </c>
      <c r="B19" s="82">
        <v>12</v>
      </c>
      <c r="C19" s="82">
        <v>20</v>
      </c>
      <c r="D19" s="82">
        <v>70</v>
      </c>
      <c r="E19" s="82">
        <v>8</v>
      </c>
      <c r="F19" s="82">
        <v>7</v>
      </c>
      <c r="G19" s="82">
        <v>5</v>
      </c>
      <c r="J19" s="186"/>
      <c r="K19" s="186"/>
      <c r="L19" s="186"/>
      <c r="M19" s="186"/>
      <c r="N19" s="186"/>
      <c r="O19" s="186"/>
      <c r="Q19" s="14"/>
      <c r="R19" s="14"/>
      <c r="S19" s="14"/>
      <c r="T19" s="14"/>
      <c r="U19" s="14"/>
      <c r="V19" s="14"/>
    </row>
    <row r="20" spans="1:22" ht="15" customHeight="1" thickBot="1" x14ac:dyDescent="0.3">
      <c r="A20" s="71" t="s">
        <v>128</v>
      </c>
      <c r="B20" s="82">
        <v>15</v>
      </c>
      <c r="C20" s="82">
        <v>11</v>
      </c>
      <c r="D20" s="82">
        <v>10</v>
      </c>
      <c r="E20" s="82">
        <v>40</v>
      </c>
      <c r="F20" s="82">
        <v>10</v>
      </c>
      <c r="G20" s="82">
        <v>8</v>
      </c>
      <c r="J20" s="186"/>
      <c r="K20" s="186"/>
      <c r="L20" s="186"/>
      <c r="M20" s="186"/>
      <c r="N20" s="186"/>
      <c r="O20" s="186"/>
      <c r="Q20" s="14"/>
      <c r="R20" s="14"/>
      <c r="S20" s="14"/>
      <c r="T20" s="14"/>
      <c r="U20" s="14"/>
      <c r="V20" s="14"/>
    </row>
    <row r="21" spans="1:22" ht="15" customHeight="1" thickBot="1" x14ac:dyDescent="0.3">
      <c r="A21" s="74" t="s">
        <v>129</v>
      </c>
      <c r="B21" s="81">
        <v>113.95896412449511</v>
      </c>
      <c r="C21" s="81">
        <v>116.62852173913043</v>
      </c>
      <c r="D21" s="81">
        <v>172.03565217391304</v>
      </c>
      <c r="E21" s="81">
        <v>137.95391304347825</v>
      </c>
      <c r="F21" s="81">
        <v>104.98782608695652</v>
      </c>
      <c r="G21" s="81">
        <v>99.600000000000009</v>
      </c>
      <c r="J21" s="184"/>
      <c r="K21" s="184"/>
      <c r="L21" s="184"/>
      <c r="M21" s="184"/>
      <c r="N21" s="184"/>
      <c r="O21" s="184"/>
      <c r="Q21" s="14"/>
      <c r="R21" s="14"/>
      <c r="S21" s="14"/>
      <c r="T21" s="14"/>
      <c r="U21" s="14"/>
      <c r="V21" s="14"/>
    </row>
    <row r="22" spans="1:22" ht="15" customHeight="1" thickBot="1" x14ac:dyDescent="0.3">
      <c r="A22" s="74" t="s">
        <v>130</v>
      </c>
      <c r="B22" s="81">
        <v>55.584547398431795</v>
      </c>
      <c r="C22" s="81">
        <v>23.746608695652185</v>
      </c>
      <c r="D22" s="81">
        <v>13.808260869565231</v>
      </c>
      <c r="E22" s="81">
        <v>61.729565217391325</v>
      </c>
      <c r="F22" s="81">
        <v>85.919130434782574</v>
      </c>
      <c r="G22" s="81">
        <v>79.2</v>
      </c>
      <c r="J22" s="184"/>
      <c r="K22" s="184"/>
      <c r="L22" s="184"/>
      <c r="M22" s="184"/>
      <c r="N22" s="184"/>
      <c r="O22" s="184"/>
      <c r="Q22" s="14"/>
      <c r="R22" s="14"/>
      <c r="S22" s="14"/>
      <c r="T22" s="14"/>
      <c r="U22" s="14"/>
      <c r="V22" s="14"/>
    </row>
    <row r="23" spans="1:22" ht="29.45" customHeight="1" thickBot="1" x14ac:dyDescent="0.3">
      <c r="A23" s="74" t="s">
        <v>131</v>
      </c>
      <c r="B23" s="82"/>
      <c r="C23" s="82"/>
      <c r="D23" s="82"/>
      <c r="E23" s="82"/>
      <c r="F23" s="82"/>
      <c r="G23" s="82"/>
      <c r="J23" s="185"/>
      <c r="K23" s="185"/>
      <c r="L23" s="185"/>
      <c r="M23" s="185"/>
      <c r="N23" s="185"/>
      <c r="O23" s="185"/>
      <c r="Q23" s="14"/>
      <c r="R23" s="14"/>
      <c r="S23" s="14"/>
      <c r="T23" s="14"/>
      <c r="U23" s="14"/>
      <c r="V23" s="14"/>
    </row>
    <row r="24" spans="1:22" ht="15.75" thickBot="1" x14ac:dyDescent="0.3">
      <c r="A24" s="71" t="s">
        <v>132</v>
      </c>
      <c r="B24" s="82">
        <v>57.769208838203795</v>
      </c>
      <c r="C24" s="82">
        <v>54.918260869565223</v>
      </c>
      <c r="D24" s="82">
        <v>68.647826086956528</v>
      </c>
      <c r="E24" s="82">
        <v>64.186956521739134</v>
      </c>
      <c r="F24" s="82">
        <v>59.973913043478248</v>
      </c>
      <c r="G24" s="82">
        <v>57</v>
      </c>
      <c r="J24" s="186"/>
      <c r="K24" s="186"/>
      <c r="L24" s="186"/>
      <c r="M24" s="186"/>
      <c r="N24" s="186"/>
      <c r="O24" s="186"/>
      <c r="Q24" s="14"/>
      <c r="R24" s="14"/>
      <c r="S24" s="14"/>
      <c r="T24" s="14"/>
      <c r="U24" s="14"/>
      <c r="V24" s="14"/>
    </row>
    <row r="25" spans="1:22" ht="15.75" thickBot="1" x14ac:dyDescent="0.3">
      <c r="A25" s="71" t="s">
        <v>133</v>
      </c>
      <c r="B25" s="82">
        <v>7.7025611784271737</v>
      </c>
      <c r="C25" s="82">
        <v>7.3224347826086964</v>
      </c>
      <c r="D25" s="82">
        <v>9.1530434782608694</v>
      </c>
      <c r="E25" s="82">
        <v>8.5582608695652169</v>
      </c>
      <c r="F25" s="82">
        <v>7.9965217391304337</v>
      </c>
      <c r="G25" s="82">
        <v>7.6000000000000005</v>
      </c>
      <c r="J25" s="186"/>
      <c r="K25" s="186"/>
      <c r="L25" s="186"/>
      <c r="M25" s="186"/>
      <c r="N25" s="186"/>
      <c r="O25" s="186"/>
      <c r="Q25" s="14"/>
      <c r="R25" s="14"/>
      <c r="S25" s="14"/>
      <c r="T25" s="14"/>
      <c r="U25" s="14"/>
      <c r="V25" s="14"/>
    </row>
    <row r="26" spans="1:22" ht="15" customHeight="1" thickBot="1" x14ac:dyDescent="0.3">
      <c r="A26" s="71" t="s">
        <v>134</v>
      </c>
      <c r="B26" s="82">
        <v>-38.512805892135873</v>
      </c>
      <c r="C26" s="82">
        <v>-36.612173913043485</v>
      </c>
      <c r="D26" s="82">
        <v>-45.765217391304354</v>
      </c>
      <c r="E26" s="82">
        <v>-42.791304347826092</v>
      </c>
      <c r="F26" s="82">
        <v>-39.982608695652175</v>
      </c>
      <c r="G26" s="82">
        <v>-38</v>
      </c>
      <c r="J26" s="186"/>
      <c r="K26" s="186"/>
      <c r="L26" s="186"/>
      <c r="M26" s="186"/>
      <c r="N26" s="186"/>
      <c r="O26" s="186"/>
      <c r="Q26" s="14"/>
      <c r="R26" s="14"/>
      <c r="S26" s="14"/>
      <c r="T26" s="14"/>
      <c r="U26" s="14"/>
      <c r="V26" s="14"/>
    </row>
    <row r="27" spans="1:22" ht="15" customHeight="1" thickBot="1" x14ac:dyDescent="0.3">
      <c r="A27" s="71" t="s">
        <v>135</v>
      </c>
      <c r="B27" s="82">
        <v>-10</v>
      </c>
      <c r="C27" s="82">
        <v>6</v>
      </c>
      <c r="D27" s="82">
        <v>8</v>
      </c>
      <c r="E27" s="82">
        <v>-15</v>
      </c>
      <c r="F27" s="82">
        <v>-20</v>
      </c>
      <c r="G27" s="82">
        <v>-14</v>
      </c>
      <c r="J27" s="186"/>
      <c r="K27" s="186"/>
      <c r="L27" s="186"/>
      <c r="M27" s="186"/>
      <c r="N27" s="186"/>
      <c r="O27" s="186"/>
      <c r="Q27" s="14"/>
      <c r="R27" s="14"/>
      <c r="S27" s="14"/>
      <c r="T27" s="14"/>
      <c r="U27" s="14"/>
      <c r="V27" s="14"/>
    </row>
    <row r="28" spans="1:22" ht="15" customHeight="1" thickBot="1" x14ac:dyDescent="0.3">
      <c r="A28" s="71" t="s">
        <v>136</v>
      </c>
      <c r="B28" s="82">
        <v>5.01</v>
      </c>
      <c r="C28" s="82">
        <v>4.8</v>
      </c>
      <c r="D28" s="82">
        <v>4.9350000000000005</v>
      </c>
      <c r="E28" s="82">
        <v>5.282</v>
      </c>
      <c r="F28" s="82">
        <v>5.25</v>
      </c>
      <c r="G28" s="82">
        <v>6.3500000000000005</v>
      </c>
      <c r="J28" s="186"/>
      <c r="K28" s="186"/>
      <c r="L28" s="186"/>
      <c r="M28" s="186"/>
      <c r="N28" s="186"/>
      <c r="O28" s="186"/>
      <c r="Q28" s="14"/>
      <c r="R28" s="14"/>
      <c r="S28" s="14"/>
      <c r="T28" s="14"/>
      <c r="U28" s="14"/>
      <c r="V28" s="14"/>
    </row>
    <row r="29" spans="1:22" ht="15" customHeight="1" thickBot="1" x14ac:dyDescent="0.3">
      <c r="A29" s="74" t="s">
        <v>137</v>
      </c>
      <c r="B29" s="81">
        <v>21.968964124495095</v>
      </c>
      <c r="C29" s="81">
        <v>36.428521739130431</v>
      </c>
      <c r="D29" s="81">
        <v>44.970652173913045</v>
      </c>
      <c r="E29" s="81">
        <v>20.235913043478259</v>
      </c>
      <c r="F29" s="81">
        <v>13.237826086956503</v>
      </c>
      <c r="G29" s="81">
        <v>18.949999999999996</v>
      </c>
      <c r="J29" s="184"/>
      <c r="K29" s="184"/>
      <c r="L29" s="184"/>
      <c r="M29" s="184"/>
      <c r="N29" s="184"/>
      <c r="O29" s="184"/>
      <c r="Q29" s="14"/>
      <c r="R29" s="14"/>
      <c r="S29" s="14"/>
      <c r="T29" s="14"/>
      <c r="U29" s="14"/>
      <c r="V29" s="14"/>
    </row>
    <row r="30" spans="1:22" ht="15" customHeight="1" thickBot="1" x14ac:dyDescent="0.3">
      <c r="A30" s="71" t="s">
        <v>138</v>
      </c>
      <c r="B30" s="82">
        <v>77.553511522926897</v>
      </c>
      <c r="C30" s="82">
        <v>60.175130434782616</v>
      </c>
      <c r="D30" s="82">
        <v>58.778913043478276</v>
      </c>
      <c r="E30" s="82">
        <v>81.965478260869588</v>
      </c>
      <c r="F30" s="82">
        <v>99.156956521739076</v>
      </c>
      <c r="G30" s="82">
        <v>98.15</v>
      </c>
      <c r="J30" s="186"/>
      <c r="K30" s="186"/>
      <c r="L30" s="186"/>
      <c r="M30" s="186"/>
      <c r="N30" s="186"/>
      <c r="O30" s="186"/>
      <c r="Q30" s="14"/>
      <c r="R30" s="14"/>
      <c r="S30" s="14"/>
      <c r="T30" s="14"/>
      <c r="U30" s="14"/>
      <c r="V30" s="14"/>
    </row>
    <row r="31" spans="1:22" ht="15" customHeight="1" thickBot="1" x14ac:dyDescent="0.3">
      <c r="A31" s="71" t="s">
        <v>139</v>
      </c>
      <c r="B31" s="82">
        <v>41.1</v>
      </c>
      <c r="C31" s="82">
        <v>39.659999999999997</v>
      </c>
      <c r="D31" s="82">
        <v>38.4</v>
      </c>
      <c r="E31" s="82">
        <v>37.5</v>
      </c>
      <c r="F31" s="82">
        <v>35.879999999999995</v>
      </c>
      <c r="G31" s="82">
        <v>34.68</v>
      </c>
      <c r="J31" s="186"/>
      <c r="K31" s="186"/>
      <c r="L31" s="186"/>
      <c r="M31" s="186"/>
      <c r="N31" s="186"/>
      <c r="O31" s="186"/>
      <c r="Q31" s="14"/>
      <c r="R31" s="14"/>
      <c r="S31" s="14"/>
      <c r="T31" s="14"/>
      <c r="U31" s="14"/>
      <c r="V31" s="14"/>
    </row>
    <row r="32" spans="1:22" ht="15" customHeight="1" thickBot="1" x14ac:dyDescent="0.3">
      <c r="A32" s="71" t="s">
        <v>140</v>
      </c>
      <c r="B32" s="82">
        <v>36.453511522926895</v>
      </c>
      <c r="C32" s="82">
        <v>20.51513043478262</v>
      </c>
      <c r="D32" s="82">
        <v>20.378913043478278</v>
      </c>
      <c r="E32" s="82">
        <v>44.465478260869588</v>
      </c>
      <c r="F32" s="82">
        <v>63.276956521739081</v>
      </c>
      <c r="G32" s="82">
        <v>63.470000000000006</v>
      </c>
      <c r="J32" s="186"/>
      <c r="K32" s="186"/>
      <c r="L32" s="186"/>
      <c r="M32" s="186"/>
      <c r="N32" s="186"/>
      <c r="O32" s="186"/>
      <c r="Q32" s="14"/>
      <c r="R32" s="14"/>
      <c r="S32" s="14"/>
      <c r="T32" s="14"/>
      <c r="U32" s="14"/>
      <c r="V32" s="14"/>
    </row>
    <row r="33" spans="1:22" ht="15" customHeight="1" thickBot="1" x14ac:dyDescent="0.3">
      <c r="A33" s="71" t="s">
        <v>141</v>
      </c>
      <c r="B33" s="82">
        <v>7.6552374198146476</v>
      </c>
      <c r="C33" s="82">
        <v>4.3081773913043504</v>
      </c>
      <c r="D33" s="82">
        <v>4.2795717391304384</v>
      </c>
      <c r="E33" s="82">
        <v>9.3377504347826132</v>
      </c>
      <c r="F33" s="82">
        <v>13.288160869565207</v>
      </c>
      <c r="G33" s="82">
        <v>13.328700000000001</v>
      </c>
      <c r="J33" s="186"/>
      <c r="K33" s="186"/>
      <c r="L33" s="186"/>
      <c r="M33" s="186"/>
      <c r="N33" s="186"/>
      <c r="O33" s="186"/>
      <c r="Q33" s="14"/>
      <c r="R33" s="14"/>
      <c r="S33" s="14"/>
      <c r="T33" s="14"/>
      <c r="U33" s="14"/>
      <c r="V33" s="14"/>
    </row>
    <row r="34" spans="1:22" ht="15" customHeight="1" thickBot="1" x14ac:dyDescent="0.3">
      <c r="A34" s="74" t="s">
        <v>142</v>
      </c>
      <c r="B34" s="81">
        <v>28.798274103112249</v>
      </c>
      <c r="C34" s="81">
        <v>16.206953043478268</v>
      </c>
      <c r="D34" s="81">
        <v>16.099341304347838</v>
      </c>
      <c r="E34" s="81">
        <v>35.127727826086975</v>
      </c>
      <c r="F34" s="81">
        <v>49.988795652173877</v>
      </c>
      <c r="G34" s="81">
        <v>50.141300000000001</v>
      </c>
      <c r="J34" s="184"/>
      <c r="K34" s="184"/>
      <c r="L34" s="184"/>
      <c r="M34" s="184"/>
      <c r="N34" s="184"/>
      <c r="O34" s="184"/>
      <c r="Q34" s="14"/>
      <c r="R34" s="14"/>
      <c r="S34" s="14"/>
      <c r="T34" s="14"/>
      <c r="U34" s="14"/>
      <c r="V34" s="14"/>
    </row>
    <row r="35" spans="1:22" ht="15.75" x14ac:dyDescent="0.25">
      <c r="A35" s="75"/>
      <c r="B35" s="76"/>
    </row>
    <row r="36" spans="1:22" x14ac:dyDescent="0.25">
      <c r="A36" s="72" t="s">
        <v>143</v>
      </c>
    </row>
    <row r="37" spans="1:22" x14ac:dyDescent="0.25">
      <c r="A37" s="258" t="s">
        <v>144</v>
      </c>
      <c r="B37" s="258"/>
      <c r="C37" s="258"/>
      <c r="D37" s="258"/>
      <c r="E37" s="258"/>
      <c r="F37" s="258"/>
      <c r="G37" s="258"/>
    </row>
    <row r="38" spans="1:22" x14ac:dyDescent="0.25">
      <c r="A38" s="258" t="s">
        <v>145</v>
      </c>
      <c r="B38" s="258"/>
      <c r="C38" s="258"/>
      <c r="D38" s="258"/>
      <c r="E38" s="258"/>
      <c r="F38" s="258"/>
      <c r="G38" s="258"/>
    </row>
    <row r="39" spans="1:22" x14ac:dyDescent="0.25">
      <c r="A39" s="258" t="s">
        <v>146</v>
      </c>
      <c r="B39" s="258"/>
      <c r="C39" s="258"/>
      <c r="D39" s="258"/>
      <c r="E39" s="258"/>
      <c r="F39" s="258"/>
      <c r="G39" s="258"/>
    </row>
    <row r="40" spans="1:22" x14ac:dyDescent="0.25">
      <c r="A40" s="258" t="s">
        <v>147</v>
      </c>
      <c r="B40" s="258"/>
      <c r="C40" s="258"/>
      <c r="D40" s="258"/>
      <c r="E40" s="258"/>
      <c r="F40" s="258"/>
      <c r="G40" s="258"/>
    </row>
    <row r="41" spans="1:22" x14ac:dyDescent="0.25">
      <c r="A41" s="258" t="s">
        <v>148</v>
      </c>
      <c r="B41" s="258"/>
      <c r="C41" s="258"/>
      <c r="D41" s="258"/>
      <c r="E41" s="258"/>
      <c r="F41" s="258"/>
      <c r="G41" s="258"/>
    </row>
    <row r="42" spans="1:22" x14ac:dyDescent="0.25">
      <c r="A42" s="258" t="s">
        <v>149</v>
      </c>
      <c r="B42" s="258"/>
      <c r="C42" s="258"/>
      <c r="D42" s="258"/>
      <c r="E42" s="258"/>
      <c r="F42" s="258"/>
      <c r="G42" s="258"/>
    </row>
  </sheetData>
  <mergeCells count="10">
    <mergeCell ref="A39:G39"/>
    <mergeCell ref="A40:G40"/>
    <mergeCell ref="A41:G41"/>
    <mergeCell ref="A42:G42"/>
    <mergeCell ref="A2:G2"/>
    <mergeCell ref="A3:G3"/>
    <mergeCell ref="A4:G4"/>
    <mergeCell ref="A5:G5"/>
    <mergeCell ref="A37:G37"/>
    <mergeCell ref="A38:G3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629B8-360A-4114-983F-F50B4418151F}">
  <dimension ref="A1:V32"/>
  <sheetViews>
    <sheetView zoomScaleNormal="100" workbookViewId="0">
      <selection sqref="A1:G1"/>
    </sheetView>
  </sheetViews>
  <sheetFormatPr defaultRowHeight="15" x14ac:dyDescent="0.25"/>
  <cols>
    <col min="1" max="1" width="30.140625" customWidth="1"/>
  </cols>
  <sheetData>
    <row r="1" spans="1:22" ht="17.25" x14ac:dyDescent="0.25">
      <c r="A1" s="259" t="s">
        <v>42</v>
      </c>
      <c r="B1" s="259"/>
      <c r="C1" s="259"/>
      <c r="D1" s="259"/>
      <c r="E1" s="259"/>
      <c r="F1" s="259"/>
      <c r="G1" s="259"/>
    </row>
    <row r="2" spans="1:22" ht="17.45" customHeight="1" x14ac:dyDescent="0.25">
      <c r="A2" s="260" t="s">
        <v>112</v>
      </c>
      <c r="B2" s="260"/>
      <c r="C2" s="260"/>
      <c r="D2" s="260"/>
      <c r="E2" s="260"/>
      <c r="F2" s="260"/>
      <c r="G2" s="260"/>
    </row>
    <row r="3" spans="1:22" ht="15.6" customHeight="1" x14ac:dyDescent="0.25">
      <c r="A3" s="257" t="s">
        <v>43</v>
      </c>
      <c r="B3" s="257"/>
      <c r="C3" s="257"/>
      <c r="D3" s="257"/>
      <c r="E3" s="257"/>
      <c r="F3" s="257"/>
      <c r="G3" s="257"/>
    </row>
    <row r="4" spans="1:22" x14ac:dyDescent="0.25">
      <c r="A4" s="257" t="s">
        <v>9</v>
      </c>
      <c r="B4" s="257"/>
      <c r="C4" s="257"/>
      <c r="D4" s="257"/>
      <c r="E4" s="257"/>
      <c r="F4" s="257"/>
      <c r="G4" s="257"/>
    </row>
    <row r="6" spans="1:22" ht="14.45" customHeight="1" x14ac:dyDescent="0.25">
      <c r="A6" s="77" t="s">
        <v>114</v>
      </c>
      <c r="B6" s="78">
        <v>2023</v>
      </c>
      <c r="C6" s="78">
        <v>2022</v>
      </c>
      <c r="D6" s="78">
        <v>2021</v>
      </c>
      <c r="E6" s="78">
        <v>2020</v>
      </c>
      <c r="F6" s="78">
        <v>2019</v>
      </c>
      <c r="G6" s="78">
        <v>2018</v>
      </c>
    </row>
    <row r="7" spans="1:22" ht="14.45" customHeight="1" x14ac:dyDescent="0.25">
      <c r="A7" s="77" t="s">
        <v>44</v>
      </c>
      <c r="B7" s="16"/>
      <c r="C7" s="16"/>
      <c r="D7" s="16"/>
      <c r="E7" s="16"/>
      <c r="F7" s="16"/>
      <c r="G7" s="16"/>
    </row>
    <row r="8" spans="1:22" ht="14.45" customHeight="1" x14ac:dyDescent="0.25">
      <c r="A8" s="77" t="s">
        <v>150</v>
      </c>
      <c r="B8" s="16"/>
      <c r="C8" s="16"/>
      <c r="D8" s="16"/>
      <c r="E8" s="16"/>
      <c r="F8" s="16"/>
      <c r="G8" s="16"/>
    </row>
    <row r="9" spans="1:22" ht="14.45" customHeight="1" x14ac:dyDescent="0.25">
      <c r="A9" s="80" t="s">
        <v>151</v>
      </c>
      <c r="B9" s="83">
        <v>96.362391929199191</v>
      </c>
      <c r="C9" s="83">
        <v>138.56411782608694</v>
      </c>
      <c r="D9" s="83">
        <v>157.35716478260869</v>
      </c>
      <c r="E9" s="83">
        <v>128.25782347826086</v>
      </c>
      <c r="F9" s="83">
        <v>77.130095652173878</v>
      </c>
      <c r="G9" s="83">
        <v>100.1413</v>
      </c>
      <c r="J9" s="186"/>
      <c r="K9" s="186"/>
      <c r="L9" s="186"/>
      <c r="M9" s="186"/>
      <c r="N9" s="186"/>
      <c r="O9" s="186"/>
      <c r="Q9" s="14"/>
      <c r="R9" s="14"/>
      <c r="S9" s="14"/>
      <c r="T9" s="14"/>
      <c r="U9" s="14"/>
      <c r="V9" s="14"/>
    </row>
    <row r="10" spans="1:22" ht="14.45" customHeight="1" x14ac:dyDescent="0.25">
      <c r="A10" s="80" t="s">
        <v>152</v>
      </c>
      <c r="B10" s="83">
        <v>82</v>
      </c>
      <c r="C10" s="83">
        <v>74</v>
      </c>
      <c r="D10" s="83">
        <v>66</v>
      </c>
      <c r="E10" s="83">
        <v>77</v>
      </c>
      <c r="F10" s="83">
        <v>75</v>
      </c>
      <c r="G10" s="83">
        <v>77</v>
      </c>
      <c r="J10" s="186"/>
      <c r="K10" s="186"/>
      <c r="L10" s="186"/>
      <c r="M10" s="186"/>
      <c r="N10" s="186"/>
      <c r="O10" s="186"/>
      <c r="Q10" s="14"/>
      <c r="R10" s="14"/>
      <c r="S10" s="14"/>
      <c r="T10" s="14"/>
      <c r="U10" s="14"/>
      <c r="V10" s="14"/>
    </row>
    <row r="11" spans="1:22" ht="14.45" customHeight="1" x14ac:dyDescent="0.25">
      <c r="A11" s="80" t="s">
        <v>153</v>
      </c>
      <c r="B11" s="83">
        <v>113</v>
      </c>
      <c r="C11" s="83">
        <v>108</v>
      </c>
      <c r="D11" s="83">
        <v>105</v>
      </c>
      <c r="E11" s="83">
        <v>103</v>
      </c>
      <c r="F11" s="83">
        <v>100</v>
      </c>
      <c r="G11" s="83">
        <v>100</v>
      </c>
      <c r="J11" s="186"/>
      <c r="K11" s="186"/>
      <c r="L11" s="186"/>
      <c r="M11" s="186"/>
      <c r="N11" s="186"/>
      <c r="O11" s="186"/>
      <c r="Q11" s="14"/>
      <c r="R11" s="14"/>
      <c r="S11" s="14"/>
      <c r="T11" s="14"/>
      <c r="U11" s="14"/>
      <c r="V11" s="14"/>
    </row>
    <row r="12" spans="1:22" ht="14.45" customHeight="1" x14ac:dyDescent="0.25">
      <c r="A12" s="80" t="s">
        <v>154</v>
      </c>
      <c r="B12" s="83">
        <v>300</v>
      </c>
      <c r="C12" s="83">
        <v>256</v>
      </c>
      <c r="D12" s="83">
        <v>196</v>
      </c>
      <c r="E12" s="83">
        <v>192</v>
      </c>
      <c r="F12" s="83">
        <v>187</v>
      </c>
      <c r="G12" s="83">
        <v>187</v>
      </c>
      <c r="J12" s="186"/>
      <c r="K12" s="186"/>
      <c r="L12" s="186"/>
      <c r="M12" s="186"/>
      <c r="N12" s="186"/>
      <c r="O12" s="186"/>
      <c r="Q12" s="14"/>
      <c r="R12" s="14"/>
      <c r="S12" s="14"/>
      <c r="T12" s="14"/>
      <c r="U12" s="14"/>
      <c r="V12" s="14"/>
    </row>
    <row r="13" spans="1:22" ht="14.45" customHeight="1" x14ac:dyDescent="0.25">
      <c r="A13" s="77" t="s">
        <v>155</v>
      </c>
      <c r="B13" s="84">
        <v>591.36239192919925</v>
      </c>
      <c r="C13" s="84">
        <v>576.56411782608689</v>
      </c>
      <c r="D13" s="84">
        <v>524.35716478260872</v>
      </c>
      <c r="E13" s="84">
        <v>500.25782347826089</v>
      </c>
      <c r="F13" s="84">
        <v>439.13009565217385</v>
      </c>
      <c r="G13" s="84">
        <v>464.1413</v>
      </c>
      <c r="J13" s="184"/>
      <c r="K13" s="184"/>
      <c r="L13" s="184"/>
      <c r="M13" s="184"/>
      <c r="N13" s="184"/>
      <c r="O13" s="184"/>
      <c r="Q13" s="14"/>
      <c r="R13" s="14"/>
      <c r="S13" s="14"/>
      <c r="T13" s="14"/>
      <c r="U13" s="14"/>
      <c r="V13" s="14"/>
    </row>
    <row r="14" spans="1:22" ht="14.45" customHeight="1" x14ac:dyDescent="0.25">
      <c r="A14" s="80" t="s">
        <v>156</v>
      </c>
      <c r="B14" s="83">
        <v>85</v>
      </c>
      <c r="C14" s="83">
        <v>76</v>
      </c>
      <c r="D14" s="83">
        <v>75</v>
      </c>
      <c r="E14" s="83">
        <v>62</v>
      </c>
      <c r="F14" s="83">
        <v>50</v>
      </c>
      <c r="G14" s="83">
        <v>50</v>
      </c>
      <c r="J14" s="186"/>
      <c r="K14" s="186"/>
      <c r="L14" s="186"/>
      <c r="M14" s="186"/>
      <c r="N14" s="186"/>
      <c r="O14" s="186"/>
      <c r="Q14" s="14"/>
      <c r="R14" s="14"/>
      <c r="S14" s="14"/>
      <c r="T14" s="14"/>
      <c r="U14" s="14"/>
      <c r="V14" s="14"/>
    </row>
    <row r="15" spans="1:22" ht="14.45" customHeight="1" x14ac:dyDescent="0.25">
      <c r="A15" s="80" t="s">
        <v>157</v>
      </c>
      <c r="B15" s="83">
        <v>647</v>
      </c>
      <c r="C15" s="83">
        <v>622</v>
      </c>
      <c r="D15" s="83">
        <v>643</v>
      </c>
      <c r="E15" s="83">
        <v>661</v>
      </c>
      <c r="F15" s="83">
        <v>672</v>
      </c>
      <c r="G15" s="83">
        <v>562</v>
      </c>
      <c r="J15" s="186"/>
      <c r="K15" s="186"/>
      <c r="L15" s="186"/>
      <c r="M15" s="186"/>
      <c r="N15" s="186"/>
      <c r="O15" s="186"/>
      <c r="Q15" s="14"/>
      <c r="R15" s="14"/>
      <c r="S15" s="14"/>
      <c r="T15" s="14"/>
      <c r="U15" s="14"/>
      <c r="V15" s="14"/>
    </row>
    <row r="16" spans="1:22" ht="14.45" customHeight="1" x14ac:dyDescent="0.25">
      <c r="A16" s="80" t="s">
        <v>158</v>
      </c>
      <c r="B16" s="83">
        <v>50</v>
      </c>
      <c r="C16" s="83">
        <v>50</v>
      </c>
      <c r="D16" s="83">
        <v>50</v>
      </c>
      <c r="E16" s="83">
        <v>50</v>
      </c>
      <c r="F16" s="83">
        <v>50</v>
      </c>
      <c r="G16" s="83">
        <v>50</v>
      </c>
      <c r="J16" s="186"/>
      <c r="K16" s="186"/>
      <c r="L16" s="186"/>
      <c r="M16" s="186"/>
      <c r="N16" s="186"/>
      <c r="O16" s="186"/>
      <c r="Q16" s="14"/>
      <c r="R16" s="14"/>
      <c r="S16" s="14"/>
      <c r="T16" s="14"/>
      <c r="U16" s="14"/>
      <c r="V16" s="14"/>
    </row>
    <row r="17" spans="1:22" ht="14.45" customHeight="1" x14ac:dyDescent="0.25">
      <c r="A17" s="80" t="s">
        <v>159</v>
      </c>
      <c r="B17" s="83">
        <v>46</v>
      </c>
      <c r="C17" s="83">
        <v>45</v>
      </c>
      <c r="D17" s="83">
        <v>41</v>
      </c>
      <c r="E17" s="83">
        <v>35</v>
      </c>
      <c r="F17" s="83">
        <v>35</v>
      </c>
      <c r="G17" s="83">
        <v>28</v>
      </c>
      <c r="J17" s="186"/>
      <c r="K17" s="186"/>
      <c r="L17" s="186"/>
      <c r="M17" s="186"/>
      <c r="N17" s="186"/>
      <c r="O17" s="186"/>
      <c r="Q17" s="14"/>
      <c r="R17" s="14"/>
      <c r="S17" s="14"/>
      <c r="T17" s="14"/>
      <c r="U17" s="14"/>
      <c r="V17" s="14"/>
    </row>
    <row r="18" spans="1:22" ht="14.45" customHeight="1" x14ac:dyDescent="0.25">
      <c r="A18" s="77" t="s">
        <v>160</v>
      </c>
      <c r="B18" s="84">
        <v>1419.3623919291992</v>
      </c>
      <c r="C18" s="84">
        <v>1369.5641178260869</v>
      </c>
      <c r="D18" s="84">
        <v>1333.3571647826088</v>
      </c>
      <c r="E18" s="84">
        <v>1308.2578234782609</v>
      </c>
      <c r="F18" s="84">
        <v>1246.1300956521738</v>
      </c>
      <c r="G18" s="84">
        <v>1154.1413</v>
      </c>
      <c r="J18" s="187"/>
      <c r="K18" s="187"/>
      <c r="L18" s="187"/>
      <c r="M18" s="187"/>
      <c r="N18" s="187"/>
      <c r="O18" s="187"/>
      <c r="Q18" s="14"/>
      <c r="R18" s="14"/>
      <c r="S18" s="14"/>
      <c r="T18" s="14"/>
      <c r="U18" s="14"/>
      <c r="V18" s="14"/>
    </row>
    <row r="19" spans="1:22" ht="14.45" customHeight="1" x14ac:dyDescent="0.25">
      <c r="A19" s="77" t="s">
        <v>161</v>
      </c>
      <c r="B19" s="83"/>
      <c r="C19" s="83"/>
      <c r="D19" s="83"/>
      <c r="E19" s="83"/>
      <c r="F19" s="83"/>
      <c r="G19" s="83"/>
      <c r="J19" s="186"/>
      <c r="K19" s="186"/>
      <c r="L19" s="186"/>
      <c r="M19" s="186"/>
      <c r="N19" s="186"/>
      <c r="O19" s="186"/>
      <c r="Q19" s="14"/>
      <c r="R19" s="14"/>
      <c r="S19" s="14"/>
      <c r="T19" s="14"/>
      <c r="U19" s="14"/>
      <c r="V19" s="14"/>
    </row>
    <row r="20" spans="1:22" ht="14.45" customHeight="1" x14ac:dyDescent="0.25">
      <c r="A20" s="77" t="s">
        <v>162</v>
      </c>
      <c r="B20" s="83"/>
      <c r="C20" s="83"/>
      <c r="D20" s="83"/>
      <c r="E20" s="83"/>
      <c r="F20" s="83"/>
      <c r="G20" s="83"/>
      <c r="J20" s="186"/>
      <c r="K20" s="186"/>
      <c r="L20" s="186"/>
      <c r="M20" s="186"/>
      <c r="N20" s="186"/>
      <c r="O20" s="186"/>
      <c r="Q20" s="14"/>
      <c r="R20" s="14"/>
      <c r="S20" s="14"/>
      <c r="T20" s="14"/>
      <c r="U20" s="14"/>
      <c r="V20" s="14"/>
    </row>
    <row r="21" spans="1:22" ht="14.45" customHeight="1" x14ac:dyDescent="0.25">
      <c r="A21" s="80" t="s">
        <v>163</v>
      </c>
      <c r="B21" s="83">
        <v>148</v>
      </c>
      <c r="C21" s="83">
        <v>149</v>
      </c>
      <c r="D21" s="83">
        <v>140</v>
      </c>
      <c r="E21" s="83">
        <v>137</v>
      </c>
      <c r="F21" s="83">
        <v>126</v>
      </c>
      <c r="G21" s="83">
        <v>108</v>
      </c>
      <c r="J21" s="186"/>
      <c r="K21" s="186"/>
      <c r="L21" s="186"/>
      <c r="M21" s="186"/>
      <c r="N21" s="186"/>
      <c r="O21" s="186"/>
      <c r="Q21" s="14"/>
      <c r="R21" s="14"/>
      <c r="S21" s="14"/>
      <c r="T21" s="14"/>
      <c r="U21" s="14"/>
      <c r="V21" s="14"/>
    </row>
    <row r="22" spans="1:22" ht="14.45" customHeight="1" x14ac:dyDescent="0.25">
      <c r="A22" s="80" t="s">
        <v>164</v>
      </c>
      <c r="B22" s="83">
        <v>70</v>
      </c>
      <c r="C22" s="83">
        <v>61</v>
      </c>
      <c r="D22" s="83">
        <v>60</v>
      </c>
      <c r="E22" s="83">
        <v>55</v>
      </c>
      <c r="F22" s="83">
        <v>48</v>
      </c>
      <c r="G22" s="83">
        <v>38</v>
      </c>
      <c r="J22" s="186"/>
      <c r="K22" s="186"/>
      <c r="L22" s="186"/>
      <c r="M22" s="186"/>
      <c r="N22" s="186"/>
      <c r="O22" s="186"/>
      <c r="Q22" s="14"/>
      <c r="R22" s="14"/>
      <c r="S22" s="14"/>
      <c r="T22" s="14"/>
      <c r="U22" s="14"/>
      <c r="V22" s="14"/>
    </row>
    <row r="23" spans="1:22" ht="14.45" customHeight="1" x14ac:dyDescent="0.25">
      <c r="A23" s="80" t="s">
        <v>165</v>
      </c>
      <c r="B23" s="83">
        <v>26</v>
      </c>
      <c r="C23" s="83">
        <v>26</v>
      </c>
      <c r="D23" s="83">
        <v>24</v>
      </c>
      <c r="E23" s="83">
        <v>23</v>
      </c>
      <c r="F23" s="83">
        <v>21</v>
      </c>
      <c r="G23" s="83">
        <v>16</v>
      </c>
      <c r="J23" s="186"/>
      <c r="K23" s="186"/>
      <c r="L23" s="186"/>
      <c r="M23" s="186"/>
      <c r="N23" s="186"/>
      <c r="O23" s="186"/>
      <c r="Q23" s="14"/>
      <c r="R23" s="14"/>
      <c r="S23" s="14"/>
      <c r="T23" s="14"/>
      <c r="U23" s="14"/>
      <c r="V23" s="14"/>
    </row>
    <row r="24" spans="1:22" ht="14.45" customHeight="1" x14ac:dyDescent="0.25">
      <c r="A24" s="77" t="s">
        <v>166</v>
      </c>
      <c r="B24" s="84">
        <v>244</v>
      </c>
      <c r="C24" s="84">
        <v>236</v>
      </c>
      <c r="D24" s="84">
        <v>224</v>
      </c>
      <c r="E24" s="84">
        <v>215</v>
      </c>
      <c r="F24" s="84">
        <v>195</v>
      </c>
      <c r="G24" s="84">
        <v>162</v>
      </c>
      <c r="J24" s="184"/>
      <c r="K24" s="184"/>
      <c r="L24" s="184"/>
      <c r="M24" s="184"/>
      <c r="N24" s="184"/>
      <c r="O24" s="184"/>
      <c r="Q24" s="14"/>
      <c r="R24" s="14"/>
      <c r="S24" s="14"/>
      <c r="T24" s="14"/>
      <c r="U24" s="14"/>
      <c r="V24" s="14"/>
    </row>
    <row r="25" spans="1:22" ht="14.45" customHeight="1" x14ac:dyDescent="0.25">
      <c r="A25" s="80" t="s">
        <v>167</v>
      </c>
      <c r="B25" s="83">
        <v>615</v>
      </c>
      <c r="C25" s="83">
        <v>600</v>
      </c>
      <c r="D25" s="83">
        <v>580</v>
      </c>
      <c r="E25" s="83">
        <v>570</v>
      </c>
      <c r="F25" s="83">
        <v>550</v>
      </c>
      <c r="G25" s="83">
        <v>540</v>
      </c>
      <c r="J25" s="186"/>
      <c r="K25" s="186"/>
      <c r="L25" s="186"/>
      <c r="M25" s="186"/>
      <c r="N25" s="186"/>
      <c r="O25" s="186"/>
      <c r="Q25" s="14"/>
      <c r="R25" s="14"/>
      <c r="S25" s="14"/>
      <c r="T25" s="14"/>
      <c r="U25" s="14"/>
      <c r="V25" s="14"/>
    </row>
    <row r="26" spans="1:22" ht="14.45" customHeight="1" x14ac:dyDescent="0.25">
      <c r="A26" s="80" t="s">
        <v>168</v>
      </c>
      <c r="B26" s="83">
        <v>179.1413</v>
      </c>
      <c r="C26" s="83">
        <v>166.14129999999989</v>
      </c>
      <c r="D26" s="83">
        <v>163.14130000000011</v>
      </c>
      <c r="E26" s="83">
        <v>158.1413</v>
      </c>
      <c r="F26" s="83">
        <v>156.1413</v>
      </c>
      <c r="G26" s="83">
        <v>142.1413</v>
      </c>
      <c r="J26" s="186"/>
      <c r="K26" s="186"/>
      <c r="L26" s="186"/>
      <c r="M26" s="186"/>
      <c r="N26" s="186"/>
      <c r="O26" s="186"/>
      <c r="Q26" s="14"/>
      <c r="R26" s="14"/>
      <c r="S26" s="14"/>
      <c r="T26" s="14"/>
      <c r="U26" s="14"/>
      <c r="V26" s="14"/>
    </row>
    <row r="27" spans="1:22" ht="14.45" customHeight="1" x14ac:dyDescent="0.25">
      <c r="A27" s="77" t="s">
        <v>169</v>
      </c>
      <c r="B27" s="84">
        <v>1038.1413</v>
      </c>
      <c r="C27" s="84">
        <v>1002.1412999999999</v>
      </c>
      <c r="D27" s="84">
        <v>967.14130000000011</v>
      </c>
      <c r="E27" s="84">
        <v>943.1413</v>
      </c>
      <c r="F27" s="84">
        <v>901.1413</v>
      </c>
      <c r="G27" s="84">
        <v>844.1413</v>
      </c>
      <c r="J27" s="187"/>
      <c r="K27" s="187"/>
      <c r="L27" s="184"/>
      <c r="M27" s="184"/>
      <c r="N27" s="184"/>
      <c r="O27" s="184"/>
      <c r="Q27" s="14"/>
      <c r="R27" s="14"/>
      <c r="S27" s="14"/>
      <c r="T27" s="14"/>
      <c r="U27" s="14"/>
      <c r="V27" s="14"/>
    </row>
    <row r="28" spans="1:22" ht="14.45" customHeight="1" x14ac:dyDescent="0.25">
      <c r="A28" s="77" t="s">
        <v>170</v>
      </c>
      <c r="B28" s="83"/>
      <c r="C28" s="83"/>
      <c r="D28" s="83"/>
      <c r="E28" s="83"/>
      <c r="F28" s="83"/>
      <c r="G28" s="83"/>
      <c r="J28" s="186"/>
      <c r="K28" s="186"/>
      <c r="L28" s="186"/>
      <c r="M28" s="186"/>
      <c r="N28" s="186"/>
      <c r="O28" s="186"/>
      <c r="Q28" s="14"/>
      <c r="R28" s="14"/>
      <c r="S28" s="14"/>
      <c r="T28" s="14"/>
      <c r="U28" s="14"/>
      <c r="V28" s="14"/>
    </row>
    <row r="29" spans="1:22" ht="14.45" customHeight="1" x14ac:dyDescent="0.25">
      <c r="A29" s="80" t="s">
        <v>171</v>
      </c>
      <c r="B29" s="83">
        <v>156.22109192919922</v>
      </c>
      <c r="C29" s="83">
        <v>142.42281782608697</v>
      </c>
      <c r="D29" s="83">
        <v>141.21586478260869</v>
      </c>
      <c r="E29" s="83">
        <v>140.11652347826086</v>
      </c>
      <c r="F29" s="83">
        <v>119.98879565217388</v>
      </c>
      <c r="G29" s="83">
        <v>85</v>
      </c>
      <c r="J29" s="186"/>
      <c r="K29" s="186"/>
      <c r="L29" s="186"/>
      <c r="M29" s="186"/>
      <c r="N29" s="186"/>
      <c r="O29" s="186"/>
      <c r="Q29" s="14"/>
      <c r="R29" s="14"/>
      <c r="S29" s="14"/>
      <c r="T29" s="14"/>
      <c r="U29" s="14"/>
      <c r="V29" s="14"/>
    </row>
    <row r="30" spans="1:22" ht="14.45" customHeight="1" x14ac:dyDescent="0.25">
      <c r="A30" s="80" t="s">
        <v>172</v>
      </c>
      <c r="B30" s="83">
        <v>225</v>
      </c>
      <c r="C30" s="83">
        <v>225</v>
      </c>
      <c r="D30" s="83">
        <v>225</v>
      </c>
      <c r="E30" s="83">
        <v>225</v>
      </c>
      <c r="F30" s="83">
        <v>225</v>
      </c>
      <c r="G30" s="83">
        <v>225</v>
      </c>
      <c r="J30" s="186"/>
      <c r="K30" s="186"/>
      <c r="L30" s="186"/>
      <c r="M30" s="186"/>
      <c r="N30" s="186"/>
      <c r="O30" s="186"/>
      <c r="Q30" s="14"/>
      <c r="R30" s="14"/>
      <c r="S30" s="14"/>
      <c r="T30" s="14"/>
      <c r="U30" s="14"/>
      <c r="V30" s="14"/>
    </row>
    <row r="31" spans="1:22" ht="14.45" customHeight="1" x14ac:dyDescent="0.25">
      <c r="A31" s="77" t="s">
        <v>173</v>
      </c>
      <c r="B31" s="84">
        <v>381.22109192919925</v>
      </c>
      <c r="C31" s="84">
        <v>367.422817826087</v>
      </c>
      <c r="D31" s="84">
        <v>366.21586478260872</v>
      </c>
      <c r="E31" s="84">
        <v>365.11652347826089</v>
      </c>
      <c r="F31" s="84">
        <v>344.98879565217385</v>
      </c>
      <c r="G31" s="84">
        <v>310</v>
      </c>
      <c r="J31" s="184"/>
      <c r="K31" s="184"/>
      <c r="L31" s="184"/>
      <c r="M31" s="184"/>
      <c r="N31" s="184"/>
      <c r="O31" s="184"/>
      <c r="Q31" s="14"/>
      <c r="R31" s="14"/>
      <c r="S31" s="14"/>
      <c r="T31" s="14"/>
      <c r="U31" s="14"/>
      <c r="V31" s="14"/>
    </row>
    <row r="32" spans="1:22" ht="14.45" customHeight="1" x14ac:dyDescent="0.25">
      <c r="A32" s="77" t="s">
        <v>174</v>
      </c>
      <c r="B32" s="84">
        <v>1419.3623919291992</v>
      </c>
      <c r="C32" s="84">
        <v>1369.5641178260869</v>
      </c>
      <c r="D32" s="84">
        <v>1333.3571647826088</v>
      </c>
      <c r="E32" s="84">
        <v>1308.2578234782609</v>
      </c>
      <c r="F32" s="84">
        <v>1246.1300956521738</v>
      </c>
      <c r="G32" s="84">
        <v>1154.1413</v>
      </c>
      <c r="J32" s="187"/>
      <c r="K32" s="187"/>
      <c r="L32" s="187"/>
      <c r="M32" s="187"/>
      <c r="N32" s="187"/>
      <c r="O32" s="187"/>
      <c r="Q32" s="14"/>
      <c r="R32" s="14"/>
      <c r="S32" s="14"/>
      <c r="T32" s="14"/>
      <c r="U32" s="14"/>
      <c r="V32" s="14"/>
    </row>
  </sheetData>
  <mergeCells count="4">
    <mergeCell ref="A1:G1"/>
    <mergeCell ref="A2:G2"/>
    <mergeCell ref="A3:G3"/>
    <mergeCell ref="A4: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CFA87-57D8-44E9-A14F-7DDB5495FE59}">
  <dimension ref="A1:U29"/>
  <sheetViews>
    <sheetView zoomScaleNormal="100" workbookViewId="0">
      <selection sqref="A1:G1"/>
    </sheetView>
  </sheetViews>
  <sheetFormatPr defaultRowHeight="15" x14ac:dyDescent="0.25"/>
  <cols>
    <col min="1" max="1" width="40" customWidth="1"/>
    <col min="2" max="7" width="7.140625" customWidth="1"/>
  </cols>
  <sheetData>
    <row r="1" spans="1:21" ht="17.25" x14ac:dyDescent="0.25">
      <c r="A1" s="259" t="s">
        <v>80</v>
      </c>
      <c r="B1" s="259"/>
      <c r="C1" s="259"/>
      <c r="D1" s="259"/>
      <c r="E1" s="259"/>
      <c r="F1" s="259"/>
      <c r="G1" s="259"/>
    </row>
    <row r="2" spans="1:21" x14ac:dyDescent="0.25">
      <c r="A2" s="257" t="s">
        <v>112</v>
      </c>
      <c r="B2" s="257"/>
      <c r="C2" s="257"/>
      <c r="D2" s="257"/>
      <c r="E2" s="257"/>
      <c r="F2" s="257"/>
      <c r="G2" s="257"/>
    </row>
    <row r="3" spans="1:21" x14ac:dyDescent="0.25">
      <c r="A3" s="257" t="s">
        <v>81</v>
      </c>
      <c r="B3" s="257"/>
      <c r="C3" s="257"/>
      <c r="D3" s="257"/>
      <c r="E3" s="257"/>
      <c r="F3" s="257"/>
      <c r="G3" s="257"/>
    </row>
    <row r="4" spans="1:21" x14ac:dyDescent="0.25">
      <c r="A4" s="264" t="s">
        <v>9</v>
      </c>
      <c r="B4" s="264"/>
      <c r="C4" s="264"/>
      <c r="D4" s="264"/>
      <c r="E4" s="264"/>
      <c r="F4" s="264"/>
      <c r="G4" s="264"/>
    </row>
    <row r="5" spans="1:21" ht="14.45" customHeight="1" x14ac:dyDescent="0.25">
      <c r="A5" s="86" t="s">
        <v>114</v>
      </c>
      <c r="B5" s="85">
        <v>2023</v>
      </c>
      <c r="C5" s="85">
        <v>2022</v>
      </c>
      <c r="D5" s="85">
        <v>2021</v>
      </c>
      <c r="E5" s="85">
        <v>2020</v>
      </c>
      <c r="F5" s="85">
        <v>2019</v>
      </c>
      <c r="G5" s="85">
        <v>2018</v>
      </c>
    </row>
    <row r="6" spans="1:21" ht="14.45" customHeight="1" x14ac:dyDescent="0.25">
      <c r="A6" s="62" t="s">
        <v>175</v>
      </c>
      <c r="B6" s="61">
        <v>28.798274103112249</v>
      </c>
      <c r="C6" s="61">
        <v>16.206953043478268</v>
      </c>
      <c r="D6" s="61">
        <v>16.099341304347838</v>
      </c>
      <c r="E6" s="61">
        <v>35.127727826086975</v>
      </c>
      <c r="F6" s="61">
        <v>49.988795652173877</v>
      </c>
      <c r="G6" s="61">
        <v>50.141300000000001</v>
      </c>
      <c r="I6" s="188"/>
      <c r="J6" s="188"/>
      <c r="K6" s="188"/>
      <c r="L6" s="188"/>
      <c r="M6" s="188"/>
      <c r="N6" s="188"/>
      <c r="P6" s="14"/>
      <c r="Q6" s="14"/>
      <c r="R6" s="14"/>
      <c r="S6" s="14"/>
      <c r="T6" s="14"/>
      <c r="U6" s="14"/>
    </row>
    <row r="7" spans="1:21" ht="14.45" customHeight="1" x14ac:dyDescent="0.25">
      <c r="A7" s="262" t="s">
        <v>176</v>
      </c>
      <c r="B7" s="262"/>
      <c r="C7" s="262"/>
      <c r="D7" s="262"/>
      <c r="E7" s="262"/>
      <c r="F7" s="262"/>
      <c r="G7" s="262"/>
      <c r="I7" s="263"/>
      <c r="J7" s="263"/>
      <c r="K7" s="263"/>
      <c r="L7" s="263"/>
      <c r="M7" s="263"/>
      <c r="N7" s="263"/>
      <c r="O7" s="263"/>
      <c r="P7" s="14"/>
      <c r="Q7" s="14"/>
      <c r="R7" s="14"/>
      <c r="S7" s="14"/>
      <c r="T7" s="14"/>
      <c r="U7" s="14"/>
    </row>
    <row r="8" spans="1:21" ht="14.45" customHeight="1" x14ac:dyDescent="0.25">
      <c r="A8" s="87" t="s">
        <v>5</v>
      </c>
      <c r="B8" s="62">
        <v>45</v>
      </c>
      <c r="C8" s="62">
        <v>43</v>
      </c>
      <c r="D8" s="62">
        <v>43</v>
      </c>
      <c r="E8" s="62">
        <v>41</v>
      </c>
      <c r="F8" s="62">
        <v>40</v>
      </c>
      <c r="G8" s="62">
        <v>38</v>
      </c>
      <c r="I8" s="188"/>
      <c r="J8" s="188"/>
      <c r="K8" s="188"/>
      <c r="L8" s="188"/>
      <c r="M8" s="188"/>
      <c r="N8" s="188"/>
      <c r="P8" s="14"/>
      <c r="Q8" s="14"/>
      <c r="R8" s="14"/>
      <c r="S8" s="14"/>
      <c r="T8" s="14"/>
      <c r="U8" s="14"/>
    </row>
    <row r="9" spans="1:21" ht="14.45" customHeight="1" x14ac:dyDescent="0.25">
      <c r="A9" s="87" t="s">
        <v>177</v>
      </c>
      <c r="B9" s="62"/>
      <c r="C9" s="62"/>
      <c r="D9" s="62"/>
      <c r="E9" s="62"/>
      <c r="F9" s="62"/>
      <c r="G9" s="62"/>
      <c r="I9" s="189"/>
      <c r="J9" s="189"/>
      <c r="K9" s="189"/>
      <c r="L9" s="189"/>
      <c r="M9" s="189"/>
      <c r="N9" s="189"/>
      <c r="P9" s="14"/>
      <c r="Q9" s="14"/>
      <c r="R9" s="14"/>
      <c r="S9" s="14"/>
      <c r="T9" s="14"/>
      <c r="U9" s="14"/>
    </row>
    <row r="10" spans="1:21" ht="14.45" customHeight="1" x14ac:dyDescent="0.25">
      <c r="A10" s="88" t="s">
        <v>178</v>
      </c>
      <c r="B10" s="62">
        <v>-5</v>
      </c>
      <c r="C10" s="62">
        <v>-3</v>
      </c>
      <c r="D10" s="62">
        <v>-2</v>
      </c>
      <c r="E10" s="62">
        <v>-3</v>
      </c>
      <c r="F10" s="62">
        <v>0</v>
      </c>
      <c r="G10" s="62">
        <v>-1</v>
      </c>
      <c r="I10" s="188"/>
      <c r="J10" s="188"/>
      <c r="K10" s="188"/>
      <c r="L10" s="188"/>
      <c r="M10" s="188"/>
      <c r="N10" s="188"/>
      <c r="P10" s="14"/>
      <c r="Q10" s="14"/>
      <c r="R10" s="14"/>
      <c r="S10" s="14"/>
      <c r="T10" s="14"/>
      <c r="U10" s="14"/>
    </row>
    <row r="11" spans="1:21" ht="14.45" customHeight="1" x14ac:dyDescent="0.25">
      <c r="A11" s="88" t="s">
        <v>179</v>
      </c>
      <c r="B11" s="62">
        <v>-1</v>
      </c>
      <c r="C11" s="62">
        <v>11</v>
      </c>
      <c r="D11" s="62">
        <v>4</v>
      </c>
      <c r="E11" s="62">
        <v>13</v>
      </c>
      <c r="F11" s="62">
        <v>23</v>
      </c>
      <c r="G11" s="62">
        <v>-4</v>
      </c>
      <c r="I11" s="188"/>
      <c r="J11" s="188"/>
      <c r="K11" s="188"/>
      <c r="L11" s="188"/>
      <c r="M11" s="188"/>
      <c r="N11" s="188"/>
      <c r="P11" s="14"/>
      <c r="Q11" s="14"/>
      <c r="R11" s="14"/>
      <c r="S11" s="14"/>
      <c r="T11" s="14"/>
      <c r="U11" s="14"/>
    </row>
    <row r="12" spans="1:21" ht="14.45" customHeight="1" x14ac:dyDescent="0.25">
      <c r="A12" s="88" t="s">
        <v>180</v>
      </c>
      <c r="B12" s="62">
        <v>-44</v>
      </c>
      <c r="C12" s="62">
        <v>-60</v>
      </c>
      <c r="D12" s="62">
        <v>-4</v>
      </c>
      <c r="E12" s="62">
        <v>-5</v>
      </c>
      <c r="F12" s="62">
        <v>0</v>
      </c>
      <c r="G12" s="62">
        <v>3</v>
      </c>
      <c r="I12" s="188"/>
      <c r="J12" s="188"/>
      <c r="K12" s="188"/>
      <c r="L12" s="188"/>
      <c r="M12" s="188"/>
      <c r="N12" s="188"/>
      <c r="P12" s="14"/>
      <c r="Q12" s="14"/>
      <c r="R12" s="14"/>
      <c r="S12" s="14"/>
      <c r="T12" s="14"/>
      <c r="U12" s="14"/>
    </row>
    <row r="13" spans="1:21" ht="14.45" customHeight="1" x14ac:dyDescent="0.25">
      <c r="A13" s="88" t="s">
        <v>181</v>
      </c>
      <c r="B13" s="62">
        <v>0</v>
      </c>
      <c r="C13" s="62">
        <v>0</v>
      </c>
      <c r="D13" s="62">
        <v>0</v>
      </c>
      <c r="E13" s="62">
        <v>0</v>
      </c>
      <c r="F13" s="62">
        <v>0</v>
      </c>
      <c r="G13" s="62">
        <v>0</v>
      </c>
      <c r="I13" s="188"/>
      <c r="J13" s="188"/>
      <c r="K13" s="188"/>
      <c r="L13" s="188"/>
      <c r="M13" s="188"/>
      <c r="N13" s="188"/>
      <c r="P13" s="14"/>
      <c r="Q13" s="14"/>
      <c r="R13" s="14"/>
      <c r="S13" s="14"/>
      <c r="T13" s="14"/>
      <c r="U13" s="14"/>
    </row>
    <row r="14" spans="1:21" ht="14.45" customHeight="1" x14ac:dyDescent="0.25">
      <c r="A14" s="89" t="s">
        <v>182</v>
      </c>
      <c r="B14" s="61">
        <v>23.798274103112249</v>
      </c>
      <c r="C14" s="61">
        <v>7.2069530434782649</v>
      </c>
      <c r="D14" s="61">
        <v>57.099341304347838</v>
      </c>
      <c r="E14" s="61">
        <v>81.127727826086982</v>
      </c>
      <c r="F14" s="61">
        <v>112.98879565217388</v>
      </c>
      <c r="G14" s="61">
        <v>86.141300000000001</v>
      </c>
      <c r="I14" s="188"/>
      <c r="J14" s="188"/>
      <c r="K14" s="188"/>
      <c r="L14" s="188"/>
      <c r="M14" s="188"/>
      <c r="N14" s="188"/>
      <c r="P14" s="14"/>
      <c r="Q14" s="14"/>
      <c r="R14" s="14"/>
      <c r="S14" s="14"/>
      <c r="T14" s="14"/>
      <c r="U14" s="14"/>
    </row>
    <row r="15" spans="1:21" ht="14.45" customHeight="1" x14ac:dyDescent="0.25">
      <c r="A15" s="262" t="s">
        <v>183</v>
      </c>
      <c r="B15" s="262"/>
      <c r="C15" s="262"/>
      <c r="D15" s="262"/>
      <c r="E15" s="262"/>
      <c r="F15" s="262"/>
      <c r="G15" s="262"/>
      <c r="I15" s="263"/>
      <c r="J15" s="263"/>
      <c r="K15" s="263"/>
      <c r="L15" s="263"/>
      <c r="M15" s="263"/>
      <c r="N15" s="263"/>
      <c r="O15" s="263"/>
      <c r="P15" s="14"/>
      <c r="Q15" s="14"/>
      <c r="R15" s="14"/>
      <c r="S15" s="14"/>
      <c r="T15" s="14"/>
      <c r="U15" s="14"/>
    </row>
    <row r="16" spans="1:21" ht="14.45" customHeight="1" x14ac:dyDescent="0.25">
      <c r="A16" s="88" t="s">
        <v>184</v>
      </c>
      <c r="B16" s="62">
        <v>-70</v>
      </c>
      <c r="C16" s="62">
        <v>-22</v>
      </c>
      <c r="D16" s="62">
        <v>-25</v>
      </c>
      <c r="E16" s="62">
        <v>-30</v>
      </c>
      <c r="F16" s="62">
        <v>-150</v>
      </c>
      <c r="G16" s="62">
        <v>-10</v>
      </c>
      <c r="I16" s="188"/>
      <c r="J16" s="188"/>
      <c r="K16" s="188"/>
      <c r="L16" s="188"/>
      <c r="M16" s="188"/>
      <c r="N16" s="188"/>
      <c r="P16" s="14"/>
      <c r="Q16" s="14"/>
      <c r="R16" s="14"/>
      <c r="S16" s="14"/>
      <c r="T16" s="14"/>
      <c r="U16" s="14"/>
    </row>
    <row r="17" spans="1:21" ht="14.45" customHeight="1" x14ac:dyDescent="0.25">
      <c r="A17" s="90" t="s">
        <v>185</v>
      </c>
      <c r="B17" s="62">
        <v>-17</v>
      </c>
      <c r="C17" s="62">
        <v>-9</v>
      </c>
      <c r="D17" s="62">
        <v>-2</v>
      </c>
      <c r="E17" s="62">
        <v>-14</v>
      </c>
      <c r="F17" s="62">
        <v>2</v>
      </c>
      <c r="G17" s="62">
        <v>-21</v>
      </c>
      <c r="I17" s="188"/>
      <c r="J17" s="188"/>
      <c r="K17" s="188"/>
      <c r="L17" s="188"/>
      <c r="M17" s="188"/>
      <c r="N17" s="188"/>
      <c r="P17" s="14"/>
      <c r="Q17" s="14"/>
      <c r="R17" s="14"/>
      <c r="S17" s="14"/>
      <c r="T17" s="14"/>
      <c r="U17" s="14"/>
    </row>
    <row r="18" spans="1:21" ht="14.45" customHeight="1" x14ac:dyDescent="0.25">
      <c r="A18" s="87" t="s">
        <v>135</v>
      </c>
      <c r="B18" s="62">
        <v>2</v>
      </c>
      <c r="C18" s="62">
        <v>-2</v>
      </c>
      <c r="D18" s="62">
        <v>-1</v>
      </c>
      <c r="E18" s="62">
        <v>3</v>
      </c>
      <c r="F18" s="62">
        <v>-3</v>
      </c>
      <c r="G18" s="62">
        <v>2</v>
      </c>
      <c r="I18" s="188"/>
      <c r="J18" s="188"/>
      <c r="K18" s="188"/>
      <c r="L18" s="188"/>
      <c r="M18" s="188"/>
      <c r="N18" s="188"/>
      <c r="P18" s="14"/>
      <c r="Q18" s="14"/>
      <c r="R18" s="14"/>
      <c r="S18" s="14"/>
      <c r="T18" s="14"/>
      <c r="U18" s="14"/>
    </row>
    <row r="19" spans="1:21" ht="14.45" customHeight="1" x14ac:dyDescent="0.25">
      <c r="A19" s="88" t="s">
        <v>186</v>
      </c>
      <c r="B19" s="62">
        <v>-3</v>
      </c>
      <c r="C19" s="62">
        <v>-2</v>
      </c>
      <c r="D19" s="62">
        <v>-5</v>
      </c>
      <c r="E19" s="62">
        <v>-3</v>
      </c>
      <c r="F19" s="62">
        <v>-4</v>
      </c>
      <c r="G19" s="62">
        <v>-1</v>
      </c>
      <c r="I19" s="188"/>
      <c r="J19" s="188"/>
      <c r="K19" s="188"/>
      <c r="L19" s="188"/>
      <c r="M19" s="188"/>
      <c r="N19" s="188"/>
      <c r="P19" s="14"/>
      <c r="Q19" s="14"/>
      <c r="R19" s="14"/>
      <c r="S19" s="14"/>
      <c r="T19" s="14"/>
      <c r="U19" s="14"/>
    </row>
    <row r="20" spans="1:21" ht="14.45" customHeight="1" x14ac:dyDescent="0.25">
      <c r="A20" s="89" t="s">
        <v>187</v>
      </c>
      <c r="B20" s="61">
        <v>-88</v>
      </c>
      <c r="C20" s="61">
        <v>-35</v>
      </c>
      <c r="D20" s="61">
        <v>-33</v>
      </c>
      <c r="E20" s="61">
        <v>-44</v>
      </c>
      <c r="F20" s="61">
        <v>-155</v>
      </c>
      <c r="G20" s="61">
        <v>-30</v>
      </c>
      <c r="I20" s="188"/>
      <c r="J20" s="188"/>
      <c r="K20" s="188"/>
      <c r="L20" s="188"/>
      <c r="M20" s="188"/>
      <c r="N20" s="188"/>
      <c r="P20" s="14"/>
      <c r="Q20" s="14"/>
      <c r="R20" s="14"/>
      <c r="S20" s="14"/>
      <c r="T20" s="14"/>
      <c r="U20" s="14"/>
    </row>
    <row r="21" spans="1:21" ht="14.45" customHeight="1" x14ac:dyDescent="0.25">
      <c r="A21" s="262" t="s">
        <v>188</v>
      </c>
      <c r="B21" s="262"/>
      <c r="C21" s="262"/>
      <c r="D21" s="262"/>
      <c r="E21" s="262"/>
      <c r="F21" s="262"/>
      <c r="G21" s="262"/>
      <c r="I21" s="263"/>
      <c r="J21" s="263"/>
      <c r="K21" s="263"/>
      <c r="L21" s="263"/>
      <c r="M21" s="263"/>
      <c r="N21" s="263"/>
      <c r="O21" s="263"/>
      <c r="P21" s="14"/>
      <c r="Q21" s="14"/>
      <c r="R21" s="14"/>
      <c r="S21" s="14"/>
      <c r="T21" s="14"/>
      <c r="U21" s="14"/>
    </row>
    <row r="22" spans="1:21" ht="14.45" customHeight="1" x14ac:dyDescent="0.25">
      <c r="A22" s="87" t="s">
        <v>189</v>
      </c>
      <c r="B22" s="62">
        <v>-15</v>
      </c>
      <c r="C22" s="62">
        <v>-15</v>
      </c>
      <c r="D22" s="62">
        <v>-15</v>
      </c>
      <c r="E22" s="62">
        <v>-15</v>
      </c>
      <c r="F22" s="62">
        <v>-15</v>
      </c>
      <c r="G22" s="62">
        <v>-15</v>
      </c>
      <c r="I22" s="188"/>
      <c r="J22" s="188"/>
      <c r="K22" s="188"/>
      <c r="L22" s="188"/>
      <c r="M22" s="188"/>
      <c r="N22" s="188"/>
      <c r="P22" s="14"/>
      <c r="Q22" s="14"/>
      <c r="R22" s="14"/>
      <c r="S22" s="14"/>
      <c r="T22" s="14"/>
      <c r="U22" s="14"/>
    </row>
    <row r="23" spans="1:21" ht="14.45" customHeight="1" x14ac:dyDescent="0.25">
      <c r="A23" s="87" t="s">
        <v>190</v>
      </c>
      <c r="B23" s="62">
        <v>0</v>
      </c>
      <c r="C23" s="62">
        <v>0</v>
      </c>
      <c r="D23" s="62">
        <v>0</v>
      </c>
      <c r="E23" s="62">
        <v>0</v>
      </c>
      <c r="F23" s="62">
        <v>0</v>
      </c>
      <c r="G23" s="62">
        <v>0</v>
      </c>
      <c r="I23" s="188"/>
      <c r="J23" s="188"/>
      <c r="K23" s="188"/>
      <c r="L23" s="188"/>
      <c r="M23" s="188"/>
      <c r="N23" s="188"/>
      <c r="P23" s="14"/>
      <c r="Q23" s="14"/>
      <c r="R23" s="14"/>
      <c r="S23" s="14"/>
      <c r="T23" s="14"/>
      <c r="U23" s="14"/>
    </row>
    <row r="24" spans="1:21" ht="14.45" customHeight="1" x14ac:dyDescent="0.25">
      <c r="A24" s="87" t="s">
        <v>191</v>
      </c>
      <c r="B24" s="62">
        <v>24</v>
      </c>
      <c r="C24" s="62">
        <v>21</v>
      </c>
      <c r="D24" s="62">
        <v>15</v>
      </c>
      <c r="E24" s="62">
        <v>27</v>
      </c>
      <c r="F24" s="62">
        <v>20</v>
      </c>
      <c r="G24" s="62">
        <v>30</v>
      </c>
      <c r="I24" s="188"/>
      <c r="J24" s="188"/>
      <c r="K24" s="188"/>
      <c r="L24" s="188"/>
      <c r="M24" s="188"/>
      <c r="N24" s="188"/>
      <c r="P24" s="14"/>
      <c r="Q24" s="14"/>
      <c r="R24" s="14"/>
      <c r="S24" s="14"/>
      <c r="T24" s="14"/>
      <c r="U24" s="14"/>
    </row>
    <row r="25" spans="1:21" ht="14.45" customHeight="1" x14ac:dyDescent="0.25">
      <c r="A25" s="87" t="s">
        <v>192</v>
      </c>
      <c r="B25" s="62">
        <v>13</v>
      </c>
      <c r="C25" s="62">
        <v>3</v>
      </c>
      <c r="D25" s="62">
        <v>5</v>
      </c>
      <c r="E25" s="62">
        <v>2</v>
      </c>
      <c r="F25" s="62">
        <v>14</v>
      </c>
      <c r="G25" s="62">
        <v>5</v>
      </c>
      <c r="I25" s="188"/>
      <c r="J25" s="188"/>
      <c r="K25" s="188"/>
      <c r="L25" s="188"/>
      <c r="M25" s="188"/>
      <c r="N25" s="188"/>
      <c r="P25" s="14"/>
      <c r="Q25" s="14"/>
      <c r="R25" s="14"/>
      <c r="S25" s="14"/>
      <c r="T25" s="14"/>
      <c r="U25" s="14"/>
    </row>
    <row r="26" spans="1:21" ht="14.45" customHeight="1" x14ac:dyDescent="0.25">
      <c r="A26" s="89" t="s">
        <v>193</v>
      </c>
      <c r="B26" s="61">
        <v>22</v>
      </c>
      <c r="C26" s="61">
        <v>9</v>
      </c>
      <c r="D26" s="61">
        <v>5</v>
      </c>
      <c r="E26" s="61">
        <v>14</v>
      </c>
      <c r="F26" s="61">
        <v>19</v>
      </c>
      <c r="G26" s="61">
        <v>20</v>
      </c>
      <c r="I26" s="188"/>
      <c r="J26" s="188"/>
      <c r="K26" s="188"/>
      <c r="L26" s="188"/>
      <c r="M26" s="188"/>
      <c r="N26" s="188"/>
      <c r="P26" s="14"/>
      <c r="Q26" s="14"/>
      <c r="R26" s="14"/>
      <c r="S26" s="14"/>
      <c r="T26" s="14"/>
      <c r="U26" s="14"/>
    </row>
    <row r="27" spans="1:21" ht="14.45" customHeight="1" x14ac:dyDescent="0.25">
      <c r="A27" s="88" t="s">
        <v>110</v>
      </c>
      <c r="B27" s="62">
        <v>138.56411782608694</v>
      </c>
      <c r="C27" s="62">
        <v>157.35716478260869</v>
      </c>
      <c r="D27" s="62">
        <v>128.25782347826086</v>
      </c>
      <c r="E27" s="62">
        <v>77.130095652173878</v>
      </c>
      <c r="F27" s="62">
        <v>100.1413</v>
      </c>
      <c r="G27" s="62">
        <v>24</v>
      </c>
      <c r="I27" s="188"/>
      <c r="J27" s="188"/>
      <c r="K27" s="188"/>
      <c r="L27" s="188"/>
      <c r="M27" s="188"/>
      <c r="N27" s="188"/>
      <c r="P27" s="14"/>
      <c r="Q27" s="14"/>
      <c r="R27" s="14"/>
      <c r="S27" s="14"/>
      <c r="T27" s="14"/>
      <c r="U27" s="14"/>
    </row>
    <row r="28" spans="1:21" ht="14.45" customHeight="1" x14ac:dyDescent="0.25">
      <c r="A28" s="87" t="s">
        <v>111</v>
      </c>
      <c r="B28" s="62">
        <v>96.362391929199191</v>
      </c>
      <c r="C28" s="62">
        <v>138.56411782608694</v>
      </c>
      <c r="D28" s="62">
        <v>157.35716478260869</v>
      </c>
      <c r="E28" s="62">
        <v>128.25782347826086</v>
      </c>
      <c r="F28" s="62">
        <v>77.130095652173878</v>
      </c>
      <c r="G28" s="62">
        <v>100.1413</v>
      </c>
      <c r="I28" s="188"/>
      <c r="J28" s="188"/>
      <c r="K28" s="188"/>
      <c r="L28" s="188"/>
      <c r="M28" s="188"/>
      <c r="N28" s="188"/>
      <c r="P28" s="14"/>
      <c r="Q28" s="14"/>
      <c r="R28" s="14"/>
      <c r="S28" s="14"/>
      <c r="T28" s="14"/>
      <c r="U28" s="14"/>
    </row>
    <row r="29" spans="1:21" ht="14.45" customHeight="1" x14ac:dyDescent="0.25">
      <c r="A29" s="89" t="s">
        <v>194</v>
      </c>
      <c r="B29" s="61">
        <v>-42.201725896887751</v>
      </c>
      <c r="C29" s="61">
        <v>-18.793046956521735</v>
      </c>
      <c r="D29" s="61">
        <v>29.099341304347838</v>
      </c>
      <c r="E29" s="61">
        <v>51.127727826086982</v>
      </c>
      <c r="F29" s="61">
        <v>-23.011204347826123</v>
      </c>
      <c r="G29" s="61">
        <v>76.141300000000001</v>
      </c>
      <c r="I29" s="188"/>
      <c r="J29" s="188"/>
      <c r="K29" s="188"/>
      <c r="L29" s="188"/>
      <c r="M29" s="188"/>
      <c r="N29" s="188"/>
      <c r="P29" s="14"/>
      <c r="Q29" s="14"/>
      <c r="R29" s="14"/>
      <c r="S29" s="14"/>
      <c r="T29" s="14"/>
      <c r="U29" s="14"/>
    </row>
  </sheetData>
  <mergeCells count="10">
    <mergeCell ref="A15:G15"/>
    <mergeCell ref="I15:O15"/>
    <mergeCell ref="A21:G21"/>
    <mergeCell ref="I21:O21"/>
    <mergeCell ref="A1:G1"/>
    <mergeCell ref="A2:G2"/>
    <mergeCell ref="A3:G3"/>
    <mergeCell ref="A4:G4"/>
    <mergeCell ref="A7:G7"/>
    <mergeCell ref="I7:O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2F93-F773-4151-A215-1D3B635007A0}">
  <dimension ref="A1:H80"/>
  <sheetViews>
    <sheetView zoomScaleNormal="100" workbookViewId="0">
      <selection sqref="A1:H1"/>
    </sheetView>
  </sheetViews>
  <sheetFormatPr defaultColWidth="9.42578125" defaultRowHeight="15.75" x14ac:dyDescent="0.25"/>
  <cols>
    <col min="1" max="1" width="2.5703125" style="9" customWidth="1"/>
    <col min="2" max="2" width="34.5703125" style="9" customWidth="1"/>
    <col min="3" max="8" width="9.5703125" style="9" customWidth="1"/>
    <col min="9" max="9" width="14" style="9" customWidth="1"/>
    <col min="10" max="16384" width="9.42578125" style="9"/>
  </cols>
  <sheetData>
    <row r="1" spans="1:8" ht="15.75" customHeight="1" x14ac:dyDescent="0.3">
      <c r="A1" s="265" t="s">
        <v>42</v>
      </c>
      <c r="B1" s="265"/>
      <c r="C1" s="265"/>
      <c r="D1" s="265"/>
      <c r="E1" s="265"/>
      <c r="F1" s="265"/>
      <c r="G1" s="265"/>
      <c r="H1" s="265"/>
    </row>
    <row r="2" spans="1:8" ht="15.75" customHeight="1" x14ac:dyDescent="0.25">
      <c r="A2" s="255" t="s">
        <v>195</v>
      </c>
      <c r="B2" s="255"/>
      <c r="C2" s="255"/>
      <c r="D2" s="255"/>
      <c r="E2" s="255"/>
      <c r="F2" s="255"/>
      <c r="G2" s="255"/>
      <c r="H2" s="255"/>
    </row>
    <row r="3" spans="1:8" ht="15.75" customHeight="1" x14ac:dyDescent="0.25">
      <c r="A3" s="254" t="s">
        <v>196</v>
      </c>
      <c r="B3" s="254"/>
      <c r="C3" s="254"/>
      <c r="D3" s="254"/>
      <c r="E3" s="254"/>
      <c r="F3" s="254"/>
      <c r="G3" s="254"/>
      <c r="H3" s="254"/>
    </row>
    <row r="4" spans="1:8" ht="15.6" customHeight="1" x14ac:dyDescent="0.25">
      <c r="A4" s="190"/>
      <c r="B4" s="190"/>
      <c r="C4" s="191" t="s">
        <v>373</v>
      </c>
      <c r="D4" s="191" t="s">
        <v>373</v>
      </c>
      <c r="E4" s="191" t="s">
        <v>373</v>
      </c>
      <c r="F4" s="191" t="s">
        <v>374</v>
      </c>
      <c r="G4" s="191" t="s">
        <v>374</v>
      </c>
      <c r="H4" s="191" t="s">
        <v>374</v>
      </c>
    </row>
    <row r="5" spans="1:8" ht="15.6" customHeight="1" x14ac:dyDescent="0.25">
      <c r="A5" s="192" t="s">
        <v>197</v>
      </c>
      <c r="B5" s="193"/>
      <c r="C5" s="194">
        <v>2026</v>
      </c>
      <c r="D5" s="194">
        <v>2025</v>
      </c>
      <c r="E5" s="194">
        <v>2024</v>
      </c>
      <c r="F5" s="194">
        <v>2023</v>
      </c>
      <c r="G5" s="194">
        <v>2022</v>
      </c>
      <c r="H5" s="194">
        <v>2021</v>
      </c>
    </row>
    <row r="6" spans="1:8" ht="15.6" customHeight="1" x14ac:dyDescent="0.25">
      <c r="A6" s="152" t="str">
        <f>[5]Forecast!B91</f>
        <v>Sales</v>
      </c>
      <c r="B6" s="195"/>
      <c r="C6" s="153">
        <v>626695.57200000004</v>
      </c>
      <c r="D6" s="153">
        <v>568306.34900000005</v>
      </c>
      <c r="E6" s="153">
        <v>515481.75</v>
      </c>
      <c r="F6" s="153">
        <v>461802.24400000001</v>
      </c>
      <c r="G6" s="153">
        <v>412631.72399999999</v>
      </c>
      <c r="H6" s="153">
        <v>378654.10399999999</v>
      </c>
    </row>
    <row r="7" spans="1:8" ht="15.6" customHeight="1" x14ac:dyDescent="0.25">
      <c r="A7" s="152"/>
      <c r="B7" s="195" t="str">
        <f>[5]Forecast!B97</f>
        <v>Cost of Sales</v>
      </c>
      <c r="C7" s="153">
        <v>55380.726999999999</v>
      </c>
      <c r="D7" s="153">
        <v>49367.902999999998</v>
      </c>
      <c r="E7" s="153">
        <v>43991.701999999997</v>
      </c>
      <c r="F7" s="153">
        <v>48630.66</v>
      </c>
      <c r="G7" s="153">
        <v>60164.65</v>
      </c>
      <c r="H7" s="153">
        <v>31144.682000000001</v>
      </c>
    </row>
    <row r="8" spans="1:8" ht="15.6" customHeight="1" x14ac:dyDescent="0.25">
      <c r="A8" s="152"/>
      <c r="B8" s="195" t="s">
        <v>198</v>
      </c>
      <c r="C8" s="153">
        <v>291753.908</v>
      </c>
      <c r="D8" s="153">
        <v>272907.79499999998</v>
      </c>
      <c r="E8" s="153">
        <v>255279.06299999999</v>
      </c>
      <c r="F8" s="153">
        <v>233150.37899999999</v>
      </c>
      <c r="G8" s="153">
        <v>209474.304</v>
      </c>
      <c r="H8" s="153">
        <v>193254.402</v>
      </c>
    </row>
    <row r="9" spans="1:8" ht="15.6" customHeight="1" x14ac:dyDescent="0.25">
      <c r="A9" s="152"/>
      <c r="B9" s="195" t="s">
        <v>5</v>
      </c>
      <c r="C9" s="153">
        <v>31770.170999999998</v>
      </c>
      <c r="D9" s="153">
        <v>28061.138999999999</v>
      </c>
      <c r="E9" s="153">
        <v>24600.780999999999</v>
      </c>
      <c r="F9" s="153">
        <v>21379.385999999999</v>
      </c>
      <c r="G9" s="153">
        <v>18443.328000000001</v>
      </c>
      <c r="H9" s="153">
        <v>15662.34</v>
      </c>
    </row>
    <row r="10" spans="1:8" ht="15.6" customHeight="1" x14ac:dyDescent="0.25">
      <c r="A10" s="152"/>
      <c r="B10" s="195" t="s">
        <v>199</v>
      </c>
      <c r="C10" s="153">
        <v>64901.733999999997</v>
      </c>
      <c r="D10" s="153">
        <v>61398.381000000001</v>
      </c>
      <c r="E10" s="153">
        <v>58228.904999999999</v>
      </c>
      <c r="F10" s="153">
        <v>55008.135000000002</v>
      </c>
      <c r="G10" s="153">
        <v>52057.902999999998</v>
      </c>
      <c r="H10" s="153">
        <v>50019.245999999999</v>
      </c>
    </row>
    <row r="11" spans="1:8" ht="15.6" customHeight="1" x14ac:dyDescent="0.25">
      <c r="A11" s="152"/>
      <c r="B11" s="195" t="s">
        <v>200</v>
      </c>
      <c r="C11" s="153">
        <v>0</v>
      </c>
      <c r="D11" s="153">
        <v>0</v>
      </c>
      <c r="E11" s="153">
        <v>0</v>
      </c>
      <c r="F11" s="153">
        <v>0</v>
      </c>
      <c r="G11" s="153">
        <v>10446.982</v>
      </c>
      <c r="H11" s="153">
        <v>0</v>
      </c>
    </row>
    <row r="12" spans="1:8" ht="15.6" customHeight="1" x14ac:dyDescent="0.25">
      <c r="A12" s="152" t="s">
        <v>129</v>
      </c>
      <c r="B12" s="195"/>
      <c r="C12" s="153">
        <v>443806.54</v>
      </c>
      <c r="D12" s="153">
        <v>411735.21799999999</v>
      </c>
      <c r="E12" s="153">
        <v>382100.451</v>
      </c>
      <c r="F12" s="153">
        <v>358168.56</v>
      </c>
      <c r="G12" s="153">
        <v>350587.16700000002</v>
      </c>
      <c r="H12" s="153">
        <v>290080.67</v>
      </c>
    </row>
    <row r="13" spans="1:8" ht="15.6" customHeight="1" x14ac:dyDescent="0.25">
      <c r="A13" s="152" t="s">
        <v>4</v>
      </c>
      <c r="B13" s="195"/>
      <c r="C13" s="153">
        <v>182889.03200000006</v>
      </c>
      <c r="D13" s="153">
        <v>156571.13100000005</v>
      </c>
      <c r="E13" s="153">
        <v>133381.299</v>
      </c>
      <c r="F13" s="153">
        <v>103633.68400000001</v>
      </c>
      <c r="G13" s="153">
        <v>62044.556999999972</v>
      </c>
      <c r="H13" s="153">
        <v>88573.434000000008</v>
      </c>
    </row>
    <row r="14" spans="1:8" ht="15.6" customHeight="1" x14ac:dyDescent="0.25">
      <c r="A14" s="152" t="s">
        <v>139</v>
      </c>
      <c r="B14" s="195"/>
      <c r="C14" s="153">
        <v>8664.4</v>
      </c>
      <c r="D14" s="153">
        <v>8143.6</v>
      </c>
      <c r="E14" s="153">
        <v>7622.8</v>
      </c>
      <c r="F14" s="153">
        <v>8316.5</v>
      </c>
      <c r="G14" s="153">
        <v>5921.35</v>
      </c>
      <c r="H14" s="153">
        <v>4919</v>
      </c>
    </row>
    <row r="15" spans="1:8" ht="15.6" customHeight="1" x14ac:dyDescent="0.25">
      <c r="A15" s="152" t="s">
        <v>201</v>
      </c>
      <c r="B15" s="195"/>
      <c r="C15" s="153">
        <v>43556.158000000003</v>
      </c>
      <c r="D15" s="153">
        <v>37106.883000000002</v>
      </c>
      <c r="E15" s="153">
        <v>31439.625</v>
      </c>
      <c r="F15" s="153">
        <v>23829.295999999998</v>
      </c>
      <c r="G15" s="153">
        <v>14030.802</v>
      </c>
      <c r="H15" s="153">
        <v>20913.608</v>
      </c>
    </row>
    <row r="16" spans="1:8" ht="15.6" customHeight="1" x14ac:dyDescent="0.25">
      <c r="A16" s="154" t="s">
        <v>175</v>
      </c>
      <c r="B16" s="196"/>
      <c r="C16" s="153">
        <v>130668.47400000007</v>
      </c>
      <c r="D16" s="153">
        <v>111320.64800000004</v>
      </c>
      <c r="E16" s="153">
        <v>94318.873999999996</v>
      </c>
      <c r="F16" s="153">
        <v>71487.888000000006</v>
      </c>
      <c r="G16" s="153">
        <v>42092.40499999997</v>
      </c>
      <c r="H16" s="153">
        <v>62740.826000000008</v>
      </c>
    </row>
    <row r="17" spans="1:8" ht="15.6" customHeight="1" x14ac:dyDescent="0.25">
      <c r="C17" s="197"/>
      <c r="D17" s="197"/>
      <c r="E17" s="197"/>
      <c r="F17" s="197"/>
      <c r="G17" s="197"/>
      <c r="H17" s="197"/>
    </row>
    <row r="18" spans="1:8" ht="15.6" customHeight="1" x14ac:dyDescent="0.25">
      <c r="C18" s="198"/>
      <c r="D18" s="198"/>
      <c r="E18" s="198"/>
      <c r="F18" s="198"/>
      <c r="G18" s="198"/>
      <c r="H18" s="198"/>
    </row>
    <row r="19" spans="1:8" ht="15.6" customHeight="1" x14ac:dyDescent="0.25">
      <c r="A19" s="254" t="s">
        <v>202</v>
      </c>
      <c r="B19" s="254"/>
      <c r="C19" s="254"/>
      <c r="D19" s="254"/>
      <c r="E19" s="254"/>
      <c r="F19" s="254"/>
      <c r="G19" s="254"/>
      <c r="H19" s="254"/>
    </row>
    <row r="20" spans="1:8" ht="15.6" customHeight="1" x14ac:dyDescent="0.25">
      <c r="A20" s="190"/>
      <c r="B20" s="190"/>
      <c r="C20" s="191" t="str">
        <f>C4</f>
        <v>Projected</v>
      </c>
      <c r="D20" s="191" t="str">
        <f t="shared" ref="D20:H20" si="0">D4</f>
        <v>Projected</v>
      </c>
      <c r="E20" s="191" t="str">
        <f t="shared" si="0"/>
        <v>Projected</v>
      </c>
      <c r="F20" s="191" t="str">
        <f t="shared" si="0"/>
        <v>Actual</v>
      </c>
      <c r="G20" s="191" t="str">
        <f t="shared" si="0"/>
        <v>Actual</v>
      </c>
      <c r="H20" s="191" t="str">
        <f t="shared" si="0"/>
        <v>Actual</v>
      </c>
    </row>
    <row r="21" spans="1:8" ht="15.6" customHeight="1" x14ac:dyDescent="0.25">
      <c r="A21" s="199"/>
      <c r="B21" s="200"/>
      <c r="C21" s="201" t="s">
        <v>203</v>
      </c>
      <c r="D21" s="201" t="s">
        <v>203</v>
      </c>
      <c r="E21" s="202" t="s">
        <v>203</v>
      </c>
      <c r="F21" s="202" t="s">
        <v>203</v>
      </c>
      <c r="G21" s="202" t="s">
        <v>203</v>
      </c>
      <c r="H21" s="202" t="s">
        <v>203</v>
      </c>
    </row>
    <row r="22" spans="1:8" ht="15.6" customHeight="1" x14ac:dyDescent="0.25">
      <c r="A22" s="203" t="s">
        <v>197</v>
      </c>
      <c r="B22" s="196"/>
      <c r="C22" s="204">
        <v>2026</v>
      </c>
      <c r="D22" s="204">
        <v>2025</v>
      </c>
      <c r="E22" s="205">
        <v>2024</v>
      </c>
      <c r="F22" s="205">
        <v>2023</v>
      </c>
      <c r="G22" s="205">
        <v>2022</v>
      </c>
      <c r="H22" s="205">
        <v>2021</v>
      </c>
    </row>
    <row r="23" spans="1:8" ht="15.6" customHeight="1" x14ac:dyDescent="0.25">
      <c r="A23" s="154" t="s">
        <v>204</v>
      </c>
      <c r="B23" s="206"/>
      <c r="C23" s="207"/>
      <c r="D23" s="207"/>
      <c r="E23" s="207"/>
      <c r="F23" s="207"/>
      <c r="G23" s="207"/>
      <c r="H23" s="207"/>
    </row>
    <row r="24" spans="1:8" ht="15.6" customHeight="1" x14ac:dyDescent="0.25">
      <c r="A24" s="152"/>
      <c r="B24" s="208" t="s">
        <v>205</v>
      </c>
      <c r="C24" s="153">
        <v>32566.583999999999</v>
      </c>
      <c r="D24" s="153">
        <v>27131.973000000002</v>
      </c>
      <c r="E24" s="153">
        <v>22279.039000000001</v>
      </c>
      <c r="F24" s="153">
        <v>15334.953</v>
      </c>
      <c r="G24" s="153">
        <v>10563.222</v>
      </c>
      <c r="H24" s="153">
        <v>23039.507000000001</v>
      </c>
    </row>
    <row r="25" spans="1:8" ht="15.6" customHeight="1" x14ac:dyDescent="0.25">
      <c r="A25" s="152"/>
      <c r="B25" s="208" t="s">
        <v>206</v>
      </c>
      <c r="C25" s="153">
        <v>5032.7619999999997</v>
      </c>
      <c r="D25" s="153">
        <v>5188.4139999999998</v>
      </c>
      <c r="E25" s="153">
        <v>5348.8810000000003</v>
      </c>
      <c r="F25" s="153">
        <v>5172.9989999999998</v>
      </c>
      <c r="G25" s="153">
        <v>5066.6000000000004</v>
      </c>
      <c r="H25" s="153">
        <v>5170</v>
      </c>
    </row>
    <row r="26" spans="1:8" ht="15.6" customHeight="1" x14ac:dyDescent="0.25">
      <c r="A26" s="152"/>
      <c r="B26" s="208" t="s">
        <v>154</v>
      </c>
      <c r="C26" s="153">
        <v>14660.41</v>
      </c>
      <c r="D26" s="153">
        <v>12998.987999999999</v>
      </c>
      <c r="E26" s="153">
        <v>11517.950999999999</v>
      </c>
      <c r="F26" s="153">
        <v>10198.200000000001</v>
      </c>
      <c r="G26" s="153">
        <v>8739.2800000000007</v>
      </c>
      <c r="H26" s="153">
        <v>6934.34</v>
      </c>
    </row>
    <row r="27" spans="1:8" ht="15.6" customHeight="1" x14ac:dyDescent="0.25">
      <c r="A27" s="209" t="s">
        <v>155</v>
      </c>
      <c r="B27" s="5"/>
      <c r="C27" s="153">
        <v>52259.755999999994</v>
      </c>
      <c r="D27" s="153">
        <v>45319.375</v>
      </c>
      <c r="E27" s="153">
        <v>39145.870999999999</v>
      </c>
      <c r="F27" s="153">
        <v>30706.151999999998</v>
      </c>
      <c r="G27" s="153">
        <v>24369.101999999999</v>
      </c>
      <c r="H27" s="153">
        <v>35143.847000000002</v>
      </c>
    </row>
    <row r="28" spans="1:8" ht="15.6" customHeight="1" x14ac:dyDescent="0.25">
      <c r="A28" s="152" t="s">
        <v>207</v>
      </c>
      <c r="B28" s="208"/>
      <c r="C28" s="153"/>
      <c r="D28" s="153"/>
      <c r="E28" s="153"/>
      <c r="F28" s="153"/>
      <c r="G28" s="153"/>
      <c r="H28" s="153"/>
    </row>
    <row r="29" spans="1:8" ht="15.6" customHeight="1" x14ac:dyDescent="0.25">
      <c r="A29" s="152"/>
      <c r="B29" s="208" t="s">
        <v>156</v>
      </c>
      <c r="C29" s="153">
        <v>282367.17200000002</v>
      </c>
      <c r="D29" s="153">
        <v>250214.39499999999</v>
      </c>
      <c r="E29" s="153">
        <v>220308.28700000001</v>
      </c>
      <c r="F29" s="153">
        <v>192329.93</v>
      </c>
      <c r="G29" s="153">
        <v>166605.48699999999</v>
      </c>
      <c r="H29" s="153">
        <v>142960.37899999999</v>
      </c>
    </row>
    <row r="30" spans="1:8" ht="15.6" customHeight="1" x14ac:dyDescent="0.25">
      <c r="A30" s="209"/>
      <c r="B30" s="5" t="s">
        <v>208</v>
      </c>
      <c r="C30" s="153">
        <v>67897.308999999994</v>
      </c>
      <c r="D30" s="153">
        <v>56616.788999999997</v>
      </c>
      <c r="E30" s="153">
        <v>46387.275000000001</v>
      </c>
      <c r="F30" s="153">
        <v>37108.603000000003</v>
      </c>
      <c r="G30" s="153">
        <v>28796.163</v>
      </c>
      <c r="H30" s="153">
        <v>31815.774000000001</v>
      </c>
    </row>
    <row r="31" spans="1:8" ht="15.6" customHeight="1" x14ac:dyDescent="0.25">
      <c r="A31" s="152" t="s">
        <v>160</v>
      </c>
      <c r="B31" s="208"/>
      <c r="C31" s="153">
        <v>402524.23700000002</v>
      </c>
      <c r="D31" s="153">
        <v>352150.55900000001</v>
      </c>
      <c r="E31" s="153">
        <v>305841.43300000002</v>
      </c>
      <c r="F31" s="153">
        <v>260144.685</v>
      </c>
      <c r="G31" s="153">
        <v>219770.75199999998</v>
      </c>
      <c r="H31" s="153">
        <v>209920</v>
      </c>
    </row>
    <row r="32" spans="1:8" ht="15.6" customHeight="1" x14ac:dyDescent="0.25">
      <c r="A32" s="152" t="s">
        <v>209</v>
      </c>
      <c r="B32" s="208"/>
      <c r="C32" s="157"/>
      <c r="D32" s="157"/>
      <c r="E32" s="157"/>
      <c r="F32" s="157"/>
      <c r="G32" s="157"/>
      <c r="H32" s="157"/>
    </row>
    <row r="33" spans="1:8" ht="15.6" customHeight="1" x14ac:dyDescent="0.25">
      <c r="A33" s="152"/>
      <c r="B33" s="208" t="s">
        <v>210</v>
      </c>
      <c r="C33" s="153">
        <v>10065.522999999999</v>
      </c>
      <c r="D33" s="153">
        <v>10376.828</v>
      </c>
      <c r="E33" s="153">
        <v>10697.761</v>
      </c>
      <c r="F33" s="153">
        <v>10345.996999999999</v>
      </c>
      <c r="G33" s="153">
        <v>10133.200000000001</v>
      </c>
      <c r="H33" s="153">
        <v>10340</v>
      </c>
    </row>
    <row r="34" spans="1:8" ht="15.6" customHeight="1" x14ac:dyDescent="0.25">
      <c r="A34" s="152"/>
      <c r="B34" s="208" t="s">
        <v>211</v>
      </c>
      <c r="C34" s="153">
        <v>8200</v>
      </c>
      <c r="D34" s="153">
        <v>8500</v>
      </c>
      <c r="E34" s="153">
        <v>8800</v>
      </c>
      <c r="F34" s="153">
        <v>9100</v>
      </c>
      <c r="G34" s="153">
        <v>9400</v>
      </c>
      <c r="H34" s="153">
        <v>9700</v>
      </c>
    </row>
    <row r="35" spans="1:8" ht="15.6" customHeight="1" x14ac:dyDescent="0.25">
      <c r="A35" s="152" t="s">
        <v>166</v>
      </c>
      <c r="B35" s="208"/>
      <c r="C35" s="153">
        <v>18265.523000000001</v>
      </c>
      <c r="D35" s="153">
        <v>18876.828000000001</v>
      </c>
      <c r="E35" s="153">
        <v>19497.760999999999</v>
      </c>
      <c r="F35" s="153">
        <v>19445.996999999999</v>
      </c>
      <c r="G35" s="153">
        <v>19533.2</v>
      </c>
      <c r="H35" s="153">
        <v>20040</v>
      </c>
    </row>
    <row r="36" spans="1:8" ht="15.6" customHeight="1" x14ac:dyDescent="0.25">
      <c r="A36" s="152" t="s">
        <v>212</v>
      </c>
      <c r="B36" s="208"/>
      <c r="C36" s="153">
        <v>143280</v>
      </c>
      <c r="D36" s="153">
        <v>134400</v>
      </c>
      <c r="E36" s="153">
        <v>125520</v>
      </c>
      <c r="F36" s="153">
        <v>116640</v>
      </c>
      <c r="G36" s="153">
        <v>107760</v>
      </c>
      <c r="H36" s="153">
        <v>98880</v>
      </c>
    </row>
    <row r="37" spans="1:8" ht="15.6" customHeight="1" x14ac:dyDescent="0.25">
      <c r="A37" s="152" t="s">
        <v>213</v>
      </c>
      <c r="B37" s="208"/>
      <c r="C37" s="153">
        <v>161545.52299999999</v>
      </c>
      <c r="D37" s="153">
        <v>153276.82800000001</v>
      </c>
      <c r="E37" s="153">
        <v>145017.761</v>
      </c>
      <c r="F37" s="153">
        <v>136085.997</v>
      </c>
      <c r="G37" s="153">
        <v>127293.2</v>
      </c>
      <c r="H37" s="153">
        <v>118920</v>
      </c>
    </row>
    <row r="38" spans="1:8" ht="15.6" customHeight="1" x14ac:dyDescent="0.25">
      <c r="A38" s="152" t="s">
        <v>170</v>
      </c>
      <c r="B38" s="208"/>
      <c r="C38" s="153"/>
      <c r="D38" s="153"/>
      <c r="E38" s="153"/>
      <c r="F38" s="153"/>
      <c r="G38" s="153"/>
      <c r="H38" s="153"/>
    </row>
    <row r="39" spans="1:8" x14ac:dyDescent="0.25">
      <c r="A39" s="152"/>
      <c r="B39" s="208" t="s">
        <v>214</v>
      </c>
      <c r="C39" s="153">
        <v>25000</v>
      </c>
      <c r="D39" s="153">
        <v>25000</v>
      </c>
      <c r="E39" s="153">
        <v>25000</v>
      </c>
      <c r="F39" s="153">
        <v>25000</v>
      </c>
      <c r="G39" s="153">
        <v>25000</v>
      </c>
      <c r="H39" s="153">
        <v>25000</v>
      </c>
    </row>
    <row r="40" spans="1:8" x14ac:dyDescent="0.25">
      <c r="A40" s="152"/>
      <c r="B40" s="208" t="s">
        <v>215</v>
      </c>
      <c r="C40" s="153">
        <v>215978.71299999999</v>
      </c>
      <c r="D40" s="153">
        <v>173873.731</v>
      </c>
      <c r="E40" s="153">
        <v>135823.67000000001</v>
      </c>
      <c r="F40" s="153">
        <v>99058.687000000005</v>
      </c>
      <c r="G40" s="153">
        <v>67477.551000000007</v>
      </c>
      <c r="H40" s="153">
        <v>66000</v>
      </c>
    </row>
    <row r="41" spans="1:8" x14ac:dyDescent="0.25">
      <c r="A41" s="209" t="s">
        <v>216</v>
      </c>
      <c r="B41" s="5"/>
      <c r="C41" s="153">
        <v>240978.71299999999</v>
      </c>
      <c r="D41" s="153">
        <v>198873.731</v>
      </c>
      <c r="E41" s="153">
        <v>160823.67000000001</v>
      </c>
      <c r="F41" s="153">
        <v>124058.68700000001</v>
      </c>
      <c r="G41" s="153">
        <v>92477.551000000007</v>
      </c>
      <c r="H41" s="153">
        <v>91000</v>
      </c>
    </row>
    <row r="42" spans="1:8" x14ac:dyDescent="0.25">
      <c r="A42" s="152" t="s">
        <v>217</v>
      </c>
      <c r="B42" s="208"/>
      <c r="C42" s="153">
        <v>402524.23599999998</v>
      </c>
      <c r="D42" s="153">
        <v>352150.55900000001</v>
      </c>
      <c r="E42" s="153">
        <v>305841.43099999998</v>
      </c>
      <c r="F42" s="153">
        <v>260144.68400000001</v>
      </c>
      <c r="G42" s="153">
        <v>219770.75099999999</v>
      </c>
      <c r="H42" s="153">
        <v>209920</v>
      </c>
    </row>
    <row r="43" spans="1:8" x14ac:dyDescent="0.25">
      <c r="A43" s="5"/>
      <c r="B43" s="5"/>
      <c r="C43" s="210"/>
      <c r="D43" s="210"/>
      <c r="E43" s="210"/>
      <c r="F43" s="210"/>
      <c r="G43" s="210"/>
      <c r="H43" s="210"/>
    </row>
    <row r="44" spans="1:8" x14ac:dyDescent="0.25">
      <c r="A44" s="5"/>
      <c r="B44" s="5"/>
      <c r="C44" s="211"/>
      <c r="D44" s="211"/>
      <c r="E44" s="211"/>
      <c r="F44" s="211"/>
      <c r="G44" s="211"/>
      <c r="H44" s="211"/>
    </row>
    <row r="45" spans="1:8" x14ac:dyDescent="0.25">
      <c r="A45" s="254" t="s">
        <v>218</v>
      </c>
      <c r="B45" s="254"/>
      <c r="C45" s="254"/>
      <c r="D45" s="254"/>
      <c r="E45" s="254"/>
      <c r="F45" s="254"/>
      <c r="G45" s="254"/>
      <c r="H45" s="254"/>
    </row>
    <row r="46" spans="1:8" x14ac:dyDescent="0.25">
      <c r="A46" s="190"/>
      <c r="B46" s="190"/>
      <c r="C46" s="191" t="str">
        <f>C4</f>
        <v>Projected</v>
      </c>
      <c r="D46" s="191" t="str">
        <f t="shared" ref="D46:H46" si="1">D4</f>
        <v>Projected</v>
      </c>
      <c r="E46" s="191" t="str">
        <f t="shared" si="1"/>
        <v>Projected</v>
      </c>
      <c r="F46" s="191" t="str">
        <f t="shared" si="1"/>
        <v>Actual</v>
      </c>
      <c r="G46" s="191" t="str">
        <f t="shared" si="1"/>
        <v>Actual</v>
      </c>
      <c r="H46" s="191" t="str">
        <f t="shared" si="1"/>
        <v>Actual</v>
      </c>
    </row>
    <row r="47" spans="1:8" x14ac:dyDescent="0.25">
      <c r="A47" s="212" t="s">
        <v>197</v>
      </c>
      <c r="B47" s="195"/>
      <c r="C47" s="151">
        <v>2026</v>
      </c>
      <c r="D47" s="151">
        <v>2025</v>
      </c>
      <c r="E47" s="151">
        <v>2024</v>
      </c>
      <c r="F47" s="151">
        <v>2023</v>
      </c>
      <c r="G47" s="151">
        <v>2022</v>
      </c>
      <c r="H47" s="151">
        <v>2021</v>
      </c>
    </row>
    <row r="48" spans="1:8" x14ac:dyDescent="0.25">
      <c r="A48" s="152" t="s">
        <v>452</v>
      </c>
      <c r="B48" s="195"/>
      <c r="C48" s="213"/>
      <c r="D48" s="213"/>
      <c r="E48" s="213"/>
      <c r="F48" s="213"/>
      <c r="G48" s="213"/>
      <c r="H48" s="213"/>
    </row>
    <row r="49" spans="1:8" x14ac:dyDescent="0.25">
      <c r="A49" s="152" t="s">
        <v>175</v>
      </c>
      <c r="B49" s="195"/>
      <c r="C49" s="153">
        <v>130668.47400000007</v>
      </c>
      <c r="D49" s="153">
        <v>111320.64800000004</v>
      </c>
      <c r="E49" s="153">
        <v>94318.873999999996</v>
      </c>
      <c r="F49" s="153">
        <v>71487.888000000006</v>
      </c>
      <c r="G49" s="153">
        <v>42092.40499999997</v>
      </c>
      <c r="H49" s="153">
        <v>62740.826000000008</v>
      </c>
    </row>
    <row r="50" spans="1:8" x14ac:dyDescent="0.25">
      <c r="A50" s="152" t="s">
        <v>219</v>
      </c>
      <c r="B50" s="195"/>
      <c r="C50" s="153"/>
      <c r="D50" s="153"/>
      <c r="E50" s="153"/>
      <c r="F50" s="153"/>
      <c r="G50" s="153"/>
      <c r="H50" s="153"/>
    </row>
    <row r="51" spans="1:8" x14ac:dyDescent="0.25">
      <c r="A51" s="152"/>
      <c r="B51" s="195" t="str">
        <f t="shared" ref="B51" si="2">B9</f>
        <v>Depreciation</v>
      </c>
      <c r="C51" s="153">
        <v>31770.170999999998</v>
      </c>
      <c r="D51" s="153">
        <v>28061.138999999999</v>
      </c>
      <c r="E51" s="153">
        <v>24600.780999999999</v>
      </c>
      <c r="F51" s="153">
        <v>21379.385999999999</v>
      </c>
      <c r="G51" s="153">
        <v>18443.328000000001</v>
      </c>
      <c r="H51" s="153">
        <v>15662.34</v>
      </c>
    </row>
    <row r="52" spans="1:8" x14ac:dyDescent="0.25">
      <c r="A52" s="152"/>
      <c r="B52" s="195" t="s">
        <v>206</v>
      </c>
      <c r="C52" s="153">
        <v>155.65242407484038</v>
      </c>
      <c r="D52" s="153">
        <v>160.46641657200053</v>
      </c>
      <c r="E52" s="153">
        <v>-175.88195240000005</v>
      </c>
      <c r="F52" s="153">
        <v>-106.39859999999953</v>
      </c>
      <c r="G52" s="153">
        <v>103.40000000000055</v>
      </c>
      <c r="H52" s="153">
        <v>-170</v>
      </c>
    </row>
    <row r="53" spans="1:8" x14ac:dyDescent="0.25">
      <c r="A53" s="152"/>
      <c r="B53" s="195" t="s">
        <v>154</v>
      </c>
      <c r="C53" s="153">
        <v>-1661.422</v>
      </c>
      <c r="D53" s="153">
        <v>-1481.037</v>
      </c>
      <c r="E53" s="153">
        <v>-1319.751</v>
      </c>
      <c r="F53" s="153">
        <v>-1458.92</v>
      </c>
      <c r="G53" s="153">
        <v>-1804.94</v>
      </c>
      <c r="H53" s="153">
        <v>-934.34</v>
      </c>
    </row>
    <row r="54" spans="1:8" x14ac:dyDescent="0.25">
      <c r="A54" s="152"/>
      <c r="B54" s="195" t="s">
        <v>210</v>
      </c>
      <c r="C54" s="153">
        <v>-311.30500000000001</v>
      </c>
      <c r="D54" s="153">
        <v>-320.93299999999999</v>
      </c>
      <c r="E54" s="153">
        <v>351.76400000000001</v>
      </c>
      <c r="F54" s="153">
        <v>212.797</v>
      </c>
      <c r="G54" s="153">
        <v>-206.8</v>
      </c>
      <c r="H54" s="153">
        <v>340</v>
      </c>
    </row>
    <row r="55" spans="1:8" x14ac:dyDescent="0.25">
      <c r="A55" s="152"/>
      <c r="B55" s="195" t="s">
        <v>200</v>
      </c>
      <c r="C55" s="153">
        <v>0</v>
      </c>
      <c r="D55" s="153">
        <v>0</v>
      </c>
      <c r="E55" s="153">
        <v>0</v>
      </c>
      <c r="F55" s="153">
        <v>0</v>
      </c>
      <c r="G55" s="153">
        <v>10446.982</v>
      </c>
      <c r="H55" s="153">
        <v>0</v>
      </c>
    </row>
    <row r="56" spans="1:8" x14ac:dyDescent="0.25">
      <c r="A56" s="152" t="s">
        <v>220</v>
      </c>
      <c r="B56" s="195"/>
      <c r="C56" s="214">
        <v>160621.57042407492</v>
      </c>
      <c r="D56" s="214">
        <v>137740.28341657203</v>
      </c>
      <c r="E56" s="214">
        <v>117775.78604759999</v>
      </c>
      <c r="F56" s="214">
        <v>91514.752400000012</v>
      </c>
      <c r="G56" s="214">
        <v>69074.374999999971</v>
      </c>
      <c r="H56" s="214">
        <v>77638.826000000015</v>
      </c>
    </row>
    <row r="57" spans="1:8" x14ac:dyDescent="0.25">
      <c r="A57" s="152" t="s">
        <v>221</v>
      </c>
      <c r="B57" s="195"/>
      <c r="C57" s="153"/>
      <c r="D57" s="153"/>
      <c r="E57" s="153"/>
      <c r="F57" s="153"/>
      <c r="G57" s="153"/>
      <c r="H57" s="153"/>
    </row>
    <row r="58" spans="1:8" x14ac:dyDescent="0.25">
      <c r="A58" s="152"/>
      <c r="B58" s="195" t="s">
        <v>222</v>
      </c>
      <c r="C58" s="153">
        <v>-75203.468999999997</v>
      </c>
      <c r="D58" s="153">
        <v>-68196.762000000002</v>
      </c>
      <c r="E58" s="153">
        <v>-61857.81</v>
      </c>
      <c r="F58" s="153">
        <v>-55416.269</v>
      </c>
      <c r="G58" s="153">
        <v>-49515.807000000001</v>
      </c>
      <c r="H58" s="153">
        <v>-45438.491999999998</v>
      </c>
    </row>
    <row r="59" spans="1:8" x14ac:dyDescent="0.25">
      <c r="A59" s="152"/>
      <c r="B59" s="195" t="s">
        <v>223</v>
      </c>
      <c r="C59" s="153">
        <v>0</v>
      </c>
      <c r="D59" s="153">
        <v>0</v>
      </c>
      <c r="E59" s="153">
        <v>0</v>
      </c>
      <c r="F59" s="153">
        <v>0</v>
      </c>
      <c r="G59" s="153">
        <v>0</v>
      </c>
      <c r="H59" s="153">
        <v>0</v>
      </c>
    </row>
    <row r="60" spans="1:8" x14ac:dyDescent="0.25">
      <c r="A60" s="152" t="s">
        <v>224</v>
      </c>
      <c r="B60" s="195"/>
      <c r="C60" s="214">
        <v>-75203.468999999997</v>
      </c>
      <c r="D60" s="214">
        <v>-68196.762000000002</v>
      </c>
      <c r="E60" s="214">
        <v>-61857.81</v>
      </c>
      <c r="F60" s="214">
        <v>-55416.269</v>
      </c>
      <c r="G60" s="214">
        <v>-49515.807000000001</v>
      </c>
      <c r="H60" s="214">
        <v>-45438.491999999998</v>
      </c>
    </row>
    <row r="61" spans="1:8" x14ac:dyDescent="0.25">
      <c r="A61" s="152" t="s">
        <v>225</v>
      </c>
      <c r="B61" s="195"/>
      <c r="C61" s="153"/>
      <c r="D61" s="153"/>
      <c r="E61" s="153"/>
      <c r="F61" s="153"/>
      <c r="G61" s="153"/>
      <c r="H61" s="153"/>
    </row>
    <row r="62" spans="1:8" x14ac:dyDescent="0.25">
      <c r="A62" s="152"/>
      <c r="B62" s="195" t="s">
        <v>226</v>
      </c>
      <c r="C62" s="153">
        <v>-300</v>
      </c>
      <c r="D62" s="153">
        <v>-300</v>
      </c>
      <c r="E62" s="153">
        <v>-300</v>
      </c>
      <c r="F62" s="153">
        <v>-300</v>
      </c>
      <c r="G62" s="153">
        <v>-300</v>
      </c>
      <c r="H62" s="153">
        <v>-300</v>
      </c>
    </row>
    <row r="63" spans="1:8" x14ac:dyDescent="0.25">
      <c r="A63" s="152"/>
      <c r="B63" s="195" t="s">
        <v>227</v>
      </c>
      <c r="C63" s="153">
        <v>13200</v>
      </c>
      <c r="D63" s="153">
        <v>13200</v>
      </c>
      <c r="E63" s="153">
        <v>13200</v>
      </c>
      <c r="F63" s="153">
        <v>13200</v>
      </c>
      <c r="G63" s="153">
        <v>13200</v>
      </c>
      <c r="H63" s="153">
        <v>13200</v>
      </c>
    </row>
    <row r="64" spans="1:8" x14ac:dyDescent="0.25">
      <c r="A64" s="152"/>
      <c r="B64" s="195" t="s">
        <v>228</v>
      </c>
      <c r="C64" s="153">
        <v>-4320</v>
      </c>
      <c r="D64" s="153">
        <v>-4320</v>
      </c>
      <c r="E64" s="153">
        <v>-4320</v>
      </c>
      <c r="F64" s="153">
        <v>-4320</v>
      </c>
      <c r="G64" s="153">
        <v>-4320</v>
      </c>
      <c r="H64" s="153">
        <v>-4320</v>
      </c>
    </row>
    <row r="65" spans="1:8" x14ac:dyDescent="0.25">
      <c r="A65" s="152"/>
      <c r="B65" s="195" t="s">
        <v>229</v>
      </c>
      <c r="C65" s="153">
        <v>-88563.490999999995</v>
      </c>
      <c r="D65" s="153">
        <v>-73270.588000000003</v>
      </c>
      <c r="E65" s="153">
        <v>-57553.89</v>
      </c>
      <c r="F65" s="153">
        <v>-39906.752999999997</v>
      </c>
      <c r="G65" s="153">
        <v>-40614.853999999999</v>
      </c>
      <c r="H65" s="153">
        <v>-62740.824999999997</v>
      </c>
    </row>
    <row r="66" spans="1:8" x14ac:dyDescent="0.25">
      <c r="A66" s="152" t="s">
        <v>230</v>
      </c>
      <c r="B66" s="195"/>
      <c r="C66" s="153">
        <v>-79983.490999999995</v>
      </c>
      <c r="D66" s="153">
        <v>-64690.588000000003</v>
      </c>
      <c r="E66" s="153">
        <v>-48973.89</v>
      </c>
      <c r="F66" s="153">
        <v>-31326.752999999997</v>
      </c>
      <c r="G66" s="153">
        <v>-32034.853999999999</v>
      </c>
      <c r="H66" s="153">
        <v>-54160.824999999997</v>
      </c>
    </row>
    <row r="67" spans="1:8" x14ac:dyDescent="0.25">
      <c r="A67" s="152" t="s">
        <v>231</v>
      </c>
      <c r="B67" s="195"/>
      <c r="C67" s="153">
        <v>5434.6104240749264</v>
      </c>
      <c r="D67" s="153">
        <v>4852.9334165720211</v>
      </c>
      <c r="E67" s="153">
        <v>6944.0860475999943</v>
      </c>
      <c r="F67" s="153">
        <v>4771.7304000000149</v>
      </c>
      <c r="G67" s="153">
        <v>-12476.286000000029</v>
      </c>
      <c r="H67" s="153">
        <v>-21960.49099999998</v>
      </c>
    </row>
    <row r="68" spans="1:8" x14ac:dyDescent="0.25">
      <c r="A68" s="152" t="s">
        <v>232</v>
      </c>
      <c r="B68" s="195"/>
      <c r="C68" s="153"/>
      <c r="D68" s="153"/>
      <c r="E68" s="153"/>
      <c r="F68" s="153"/>
      <c r="G68" s="153"/>
      <c r="H68" s="153"/>
    </row>
    <row r="69" spans="1:8" x14ac:dyDescent="0.25">
      <c r="A69" s="152" t="s">
        <v>233</v>
      </c>
      <c r="B69" s="195"/>
      <c r="C69" s="153">
        <v>27131.972864172021</v>
      </c>
      <c r="D69" s="153">
        <v>22279.0394476</v>
      </c>
      <c r="E69" s="153">
        <v>15334.953400000006</v>
      </c>
      <c r="F69" s="153">
        <v>10563.222999999991</v>
      </c>
      <c r="G69" s="153">
        <v>23039.50900000002</v>
      </c>
      <c r="H69" s="153">
        <v>45000</v>
      </c>
    </row>
    <row r="70" spans="1:8" x14ac:dyDescent="0.25">
      <c r="A70" s="152" t="s">
        <v>234</v>
      </c>
      <c r="B70" s="195"/>
      <c r="C70" s="153">
        <v>32566.583288246948</v>
      </c>
      <c r="D70" s="153">
        <v>27131.972864172021</v>
      </c>
      <c r="E70" s="153">
        <v>22279.0394476</v>
      </c>
      <c r="F70" s="153">
        <v>15334.953400000006</v>
      </c>
      <c r="G70" s="153">
        <v>10563.222999999991</v>
      </c>
      <c r="H70" s="153">
        <v>23039.50900000002</v>
      </c>
    </row>
    <row r="71" spans="1:8" x14ac:dyDescent="0.25">
      <c r="A71" s="5"/>
      <c r="B71" s="5"/>
      <c r="C71" s="5"/>
      <c r="D71" s="5"/>
      <c r="E71" s="5"/>
      <c r="F71" s="5"/>
      <c r="G71" s="5"/>
      <c r="H71" s="5"/>
    </row>
    <row r="72" spans="1:8" x14ac:dyDescent="0.25">
      <c r="A72" s="5"/>
      <c r="B72" s="5"/>
      <c r="C72" s="5"/>
      <c r="D72" s="5"/>
      <c r="E72" s="5"/>
      <c r="F72" s="5"/>
      <c r="G72" s="5"/>
      <c r="H72" s="5"/>
    </row>
    <row r="73" spans="1:8" x14ac:dyDescent="0.25">
      <c r="A73" s="5"/>
      <c r="B73" s="5"/>
      <c r="C73" s="5"/>
      <c r="D73" s="5"/>
      <c r="E73" s="5"/>
      <c r="F73" s="5"/>
      <c r="G73" s="5"/>
      <c r="H73" s="5"/>
    </row>
    <row r="74" spans="1:8" x14ac:dyDescent="0.25">
      <c r="A74" s="5"/>
      <c r="B74" s="5"/>
      <c r="C74" s="5"/>
      <c r="D74" s="5"/>
      <c r="E74" s="5"/>
      <c r="F74" s="5"/>
      <c r="G74" s="5"/>
      <c r="H74" s="5"/>
    </row>
    <row r="75" spans="1:8" x14ac:dyDescent="0.25">
      <c r="A75" s="5"/>
      <c r="B75" s="5"/>
      <c r="C75" s="5"/>
      <c r="D75" s="5"/>
      <c r="E75" s="5"/>
      <c r="F75" s="5"/>
      <c r="G75" s="5"/>
      <c r="H75" s="5"/>
    </row>
    <row r="76" spans="1:8" x14ac:dyDescent="0.25">
      <c r="A76" s="5"/>
      <c r="B76" s="5"/>
      <c r="C76" s="5"/>
      <c r="D76" s="5"/>
      <c r="E76" s="5"/>
      <c r="F76" s="5"/>
      <c r="G76" s="5"/>
      <c r="H76" s="5"/>
    </row>
    <row r="77" spans="1:8" x14ac:dyDescent="0.25">
      <c r="A77" s="5"/>
      <c r="B77" s="5"/>
      <c r="C77" s="5"/>
      <c r="D77" s="5"/>
      <c r="E77" s="5"/>
      <c r="F77" s="5"/>
      <c r="G77" s="5"/>
      <c r="H77" s="5"/>
    </row>
    <row r="78" spans="1:8" x14ac:dyDescent="0.25">
      <c r="A78" s="5"/>
      <c r="B78" s="5"/>
      <c r="C78" s="5"/>
      <c r="D78" s="5"/>
      <c r="E78" s="5"/>
      <c r="F78" s="5"/>
      <c r="G78" s="5"/>
      <c r="H78" s="5"/>
    </row>
    <row r="79" spans="1:8" x14ac:dyDescent="0.25">
      <c r="A79" s="5"/>
      <c r="B79" s="5"/>
      <c r="C79" s="5"/>
      <c r="D79" s="5"/>
      <c r="E79" s="5"/>
      <c r="F79" s="5"/>
      <c r="G79" s="5"/>
      <c r="H79" s="5"/>
    </row>
    <row r="80" spans="1:8" x14ac:dyDescent="0.25">
      <c r="A80" s="5"/>
      <c r="B80" s="5"/>
      <c r="C80" s="5"/>
      <c r="D80" s="5"/>
      <c r="E80" s="5"/>
      <c r="F80" s="5"/>
      <c r="G80" s="5"/>
      <c r="H80" s="5"/>
    </row>
  </sheetData>
  <mergeCells count="5">
    <mergeCell ref="A1:H1"/>
    <mergeCell ref="A2:H2"/>
    <mergeCell ref="A3:H3"/>
    <mergeCell ref="A19:H19"/>
    <mergeCell ref="A45:H4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BB7F-B4DD-4CFE-926E-269D5F713E60}">
  <dimension ref="A1:AZ27"/>
  <sheetViews>
    <sheetView zoomScaleNormal="100" workbookViewId="0">
      <selection sqref="A1:E1"/>
    </sheetView>
  </sheetViews>
  <sheetFormatPr defaultColWidth="11.42578125" defaultRowHeight="15" x14ac:dyDescent="0.25"/>
  <cols>
    <col min="1" max="1" width="56.5703125" customWidth="1"/>
    <col min="2" max="3" width="10.5703125" style="17" customWidth="1"/>
    <col min="4" max="5" width="10.5703125" customWidth="1"/>
    <col min="14" max="14" width="11.42578125" customWidth="1"/>
  </cols>
  <sheetData>
    <row r="1" spans="1:52" s="18" customFormat="1" ht="18.75" customHeight="1" x14ac:dyDescent="0.3">
      <c r="A1" s="266"/>
      <c r="B1" s="266"/>
      <c r="C1" s="266"/>
      <c r="D1" s="266"/>
      <c r="E1" s="266"/>
    </row>
    <row r="2" spans="1:52" s="18" customFormat="1" ht="18.75" customHeight="1" x14ac:dyDescent="0.3">
      <c r="A2" s="266" t="s">
        <v>235</v>
      </c>
      <c r="B2" s="266"/>
      <c r="C2" s="266"/>
      <c r="D2" s="266"/>
      <c r="E2" s="266"/>
    </row>
    <row r="3" spans="1:52" s="18" customFormat="1" ht="18" x14ac:dyDescent="0.25">
      <c r="A3" s="267" t="s">
        <v>236</v>
      </c>
      <c r="B3" s="267"/>
      <c r="C3" s="267"/>
      <c r="D3" s="267"/>
      <c r="E3" s="267"/>
    </row>
    <row r="4" spans="1:52" ht="15.75" x14ac:dyDescent="0.25">
      <c r="A4" s="268"/>
      <c r="B4" s="268"/>
      <c r="C4" s="268"/>
      <c r="D4" s="268"/>
      <c r="E4" s="268"/>
    </row>
    <row r="5" spans="1:52" s="19" customFormat="1" ht="15" customHeight="1" thickBot="1" x14ac:dyDescent="0.3">
      <c r="A5" s="215" t="s">
        <v>254</v>
      </c>
      <c r="B5" s="216" t="s">
        <v>453</v>
      </c>
      <c r="C5" s="217">
        <v>2023</v>
      </c>
      <c r="D5" s="217">
        <v>2022</v>
      </c>
      <c r="E5" s="217">
        <v>2021</v>
      </c>
      <c r="AY5"/>
      <c r="AZ5" s="20"/>
    </row>
    <row r="6" spans="1:52" ht="15" customHeight="1" thickBot="1" x14ac:dyDescent="0.3">
      <c r="A6" s="218" t="s">
        <v>30</v>
      </c>
      <c r="B6" s="219">
        <v>842</v>
      </c>
      <c r="C6" s="220">
        <v>656.72649000000001</v>
      </c>
      <c r="D6" s="220">
        <v>448.62623600000001</v>
      </c>
      <c r="E6" s="220">
        <v>481.24619300000001</v>
      </c>
      <c r="AZ6" s="21"/>
    </row>
    <row r="7" spans="1:52" ht="14.45" customHeight="1" x14ac:dyDescent="0.25">
      <c r="A7" s="218" t="s">
        <v>31</v>
      </c>
      <c r="B7" s="219">
        <v>372</v>
      </c>
      <c r="C7" s="220">
        <v>287.80449599999997</v>
      </c>
      <c r="D7" s="220">
        <v>147.13786500000001</v>
      </c>
      <c r="E7" s="220">
        <v>169.74127200000001</v>
      </c>
    </row>
    <row r="8" spans="1:52" s="22" customFormat="1" ht="14.45" customHeight="1" x14ac:dyDescent="0.25">
      <c r="A8" s="221" t="s">
        <v>237</v>
      </c>
      <c r="B8" s="222">
        <v>470</v>
      </c>
      <c r="C8" s="222">
        <v>368.92199400000004</v>
      </c>
      <c r="D8" s="222">
        <v>301.48837100000003</v>
      </c>
      <c r="E8" s="222">
        <v>311.50492099999997</v>
      </c>
    </row>
    <row r="9" spans="1:52" ht="14.45" customHeight="1" x14ac:dyDescent="0.25">
      <c r="A9" s="218" t="s">
        <v>238</v>
      </c>
      <c r="B9" s="219">
        <v>0</v>
      </c>
      <c r="C9" s="220">
        <v>33.122593000000002</v>
      </c>
      <c r="D9" s="220">
        <v>13.926753</v>
      </c>
      <c r="E9" s="220">
        <v>48.426026999999998</v>
      </c>
    </row>
    <row r="10" spans="1:52" s="22" customFormat="1" ht="14.45" customHeight="1" x14ac:dyDescent="0.25">
      <c r="A10" s="221" t="s">
        <v>239</v>
      </c>
      <c r="B10" s="222">
        <v>470</v>
      </c>
      <c r="C10" s="222">
        <v>335.79940100000005</v>
      </c>
      <c r="D10" s="222">
        <v>287.56161800000001</v>
      </c>
      <c r="E10" s="222">
        <v>263.07889399999999</v>
      </c>
    </row>
    <row r="11" spans="1:52" ht="14.45" customHeight="1" x14ac:dyDescent="0.25">
      <c r="A11" s="218" t="s">
        <v>240</v>
      </c>
      <c r="B11" s="219">
        <v>288</v>
      </c>
      <c r="C11" s="220">
        <v>265.88386100000002</v>
      </c>
      <c r="D11" s="220">
        <v>295.50255700000002</v>
      </c>
      <c r="E11" s="220">
        <v>254.69798900000001</v>
      </c>
    </row>
    <row r="12" spans="1:52" ht="29.1" customHeight="1" x14ac:dyDescent="0.25">
      <c r="A12" s="218" t="s">
        <v>241</v>
      </c>
      <c r="B12" s="219">
        <v>0</v>
      </c>
      <c r="C12" s="220">
        <v>81.059168999999997</v>
      </c>
      <c r="D12" s="220">
        <v>82.286174000000003</v>
      </c>
      <c r="E12" s="220">
        <v>66.618500999999995</v>
      </c>
    </row>
    <row r="13" spans="1:52" ht="14.45" customHeight="1" x14ac:dyDescent="0.25">
      <c r="A13" s="218" t="s">
        <v>242</v>
      </c>
      <c r="B13" s="219">
        <v>0</v>
      </c>
      <c r="C13" s="220">
        <v>-5.8935760000000004</v>
      </c>
      <c r="D13" s="220">
        <v>6.4151600000000002</v>
      </c>
      <c r="E13" s="220">
        <v>17.147797000000001</v>
      </c>
    </row>
    <row r="14" spans="1:52" ht="14.45" customHeight="1" x14ac:dyDescent="0.25">
      <c r="A14" s="218" t="s">
        <v>243</v>
      </c>
      <c r="B14" s="219">
        <v>0</v>
      </c>
      <c r="C14" s="220">
        <v>4.106948</v>
      </c>
      <c r="D14" s="220">
        <v>2.6406179999999999</v>
      </c>
      <c r="E14" s="220">
        <v>3.2552669999999999</v>
      </c>
    </row>
    <row r="15" spans="1:52" ht="14.45" customHeight="1" x14ac:dyDescent="0.25">
      <c r="A15" s="218" t="s">
        <v>244</v>
      </c>
      <c r="B15" s="219">
        <v>0</v>
      </c>
      <c r="C15" s="220">
        <v>21.332174999999999</v>
      </c>
      <c r="D15" s="220">
        <v>-1.5763689999999999</v>
      </c>
      <c r="E15" s="220">
        <v>-3.806219</v>
      </c>
    </row>
    <row r="16" spans="1:52" s="22" customFormat="1" ht="14.45" customHeight="1" x14ac:dyDescent="0.25">
      <c r="A16" s="221" t="s">
        <v>245</v>
      </c>
      <c r="B16" s="222">
        <v>288</v>
      </c>
      <c r="C16" s="222">
        <v>366.48857700000002</v>
      </c>
      <c r="D16" s="222">
        <v>385.26814000000007</v>
      </c>
      <c r="E16" s="222">
        <v>337.91333500000002</v>
      </c>
    </row>
    <row r="17" spans="1:5" ht="14.45" customHeight="1" x14ac:dyDescent="0.25">
      <c r="A17" s="218" t="s">
        <v>246</v>
      </c>
      <c r="B17" s="219">
        <v>295</v>
      </c>
      <c r="C17" s="220">
        <v>289.520532</v>
      </c>
      <c r="D17" s="220">
        <v>281.57468699999998</v>
      </c>
      <c r="E17" s="220">
        <v>283.00700399999999</v>
      </c>
    </row>
    <row r="18" spans="1:5" ht="14.45" customHeight="1" x14ac:dyDescent="0.25">
      <c r="A18" s="218" t="s">
        <v>247</v>
      </c>
      <c r="B18" s="219">
        <v>265</v>
      </c>
      <c r="C18" s="220">
        <v>262.90948900000001</v>
      </c>
      <c r="D18" s="220">
        <v>292.45000900000002</v>
      </c>
      <c r="E18" s="220">
        <v>277.27827100000002</v>
      </c>
    </row>
    <row r="19" spans="1:5" ht="14.45" customHeight="1" x14ac:dyDescent="0.25">
      <c r="A19" s="218" t="s">
        <v>248</v>
      </c>
      <c r="B19" s="219">
        <v>0</v>
      </c>
      <c r="C19" s="220">
        <v>1.8484780000000001</v>
      </c>
      <c r="D19" s="220">
        <v>0.126946</v>
      </c>
      <c r="E19" s="220">
        <v>1.2295E-2</v>
      </c>
    </row>
    <row r="20" spans="1:5" ht="14.45" customHeight="1" x14ac:dyDescent="0.25">
      <c r="A20" s="218" t="s">
        <v>249</v>
      </c>
      <c r="B20" s="219">
        <v>0</v>
      </c>
      <c r="C20" s="220">
        <v>-3.191481</v>
      </c>
      <c r="D20" s="220">
        <v>7.0585000000000004</v>
      </c>
      <c r="E20" s="220">
        <v>13.107535</v>
      </c>
    </row>
    <row r="21" spans="1:5" s="22" customFormat="1" ht="14.45" customHeight="1" x14ac:dyDescent="0.25">
      <c r="A21" s="221" t="s">
        <v>250</v>
      </c>
      <c r="B21" s="222">
        <v>560</v>
      </c>
      <c r="C21" s="222">
        <v>551.08701800000006</v>
      </c>
      <c r="D21" s="222">
        <v>581.21014199999991</v>
      </c>
      <c r="E21" s="222">
        <v>573.40510499999993</v>
      </c>
    </row>
    <row r="22" spans="1:5" s="22" customFormat="1" ht="14.45" customHeight="1" x14ac:dyDescent="0.25">
      <c r="A22" s="221" t="s">
        <v>37</v>
      </c>
      <c r="B22" s="222">
        <v>198</v>
      </c>
      <c r="C22" s="222">
        <v>151.20096000000001</v>
      </c>
      <c r="D22" s="222">
        <v>91.619616000000178</v>
      </c>
      <c r="E22" s="222">
        <v>27.587124000000017</v>
      </c>
    </row>
    <row r="23" spans="1:5" s="22" customFormat="1" ht="14.45" customHeight="1" x14ac:dyDescent="0.25">
      <c r="A23" s="221" t="s">
        <v>251</v>
      </c>
      <c r="B23" s="222">
        <v>49.5</v>
      </c>
      <c r="C23" s="222">
        <v>-1.74227</v>
      </c>
      <c r="D23" s="222">
        <v>23.794744999999999</v>
      </c>
      <c r="E23" s="222">
        <v>10.732756</v>
      </c>
    </row>
    <row r="24" spans="1:5" s="22" customFormat="1" ht="14.45" customHeight="1" x14ac:dyDescent="0.25">
      <c r="A24" s="221" t="s">
        <v>84</v>
      </c>
      <c r="B24" s="222">
        <v>148.5</v>
      </c>
      <c r="C24" s="222">
        <v>152.94323</v>
      </c>
      <c r="D24" s="222">
        <v>67.824871000000172</v>
      </c>
      <c r="E24" s="222">
        <v>16.854368000000015</v>
      </c>
    </row>
    <row r="25" spans="1:5" x14ac:dyDescent="0.25">
      <c r="A25" s="23"/>
      <c r="B25" s="24"/>
      <c r="C25" s="24"/>
      <c r="D25" s="23"/>
    </row>
    <row r="26" spans="1:5" x14ac:dyDescent="0.25">
      <c r="D26" s="17"/>
    </row>
    <row r="27" spans="1:5" x14ac:dyDescent="0.25">
      <c r="B27" s="25" t="s">
        <v>252</v>
      </c>
    </row>
  </sheetData>
  <mergeCells count="4">
    <mergeCell ref="A1:E1"/>
    <mergeCell ref="A2:E2"/>
    <mergeCell ref="A3:E3"/>
    <mergeCell ref="A4:E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53AA-DC96-45E1-A4B7-51497C3FAD89}">
  <dimension ref="A1:AFV60"/>
  <sheetViews>
    <sheetView zoomScaleNormal="100" workbookViewId="0">
      <selection sqref="A1:E1"/>
    </sheetView>
  </sheetViews>
  <sheetFormatPr defaultColWidth="9.42578125" defaultRowHeight="12.75" x14ac:dyDescent="0.2"/>
  <cols>
    <col min="1" max="1" width="67.85546875" style="26" customWidth="1"/>
    <col min="2" max="2" width="12.42578125" style="31" customWidth="1"/>
    <col min="3" max="3" width="11.42578125" style="31" customWidth="1"/>
    <col min="4" max="4" width="12.140625" style="26" customWidth="1"/>
    <col min="5" max="5" width="11.5703125" style="26" customWidth="1"/>
    <col min="6" max="13" width="9.42578125" style="26"/>
    <col min="14" max="14" width="11.42578125" style="26" customWidth="1"/>
    <col min="15" max="16384" width="9.42578125" style="26"/>
  </cols>
  <sheetData>
    <row r="1" spans="1:854" ht="18.75" x14ac:dyDescent="0.3">
      <c r="A1" s="266" t="s">
        <v>235</v>
      </c>
      <c r="B1" s="266"/>
      <c r="C1" s="266"/>
      <c r="D1" s="266"/>
      <c r="E1" s="266"/>
    </row>
    <row r="2" spans="1:854" ht="15.75" x14ac:dyDescent="0.25">
      <c r="A2" s="269" t="s">
        <v>253</v>
      </c>
      <c r="B2" s="269"/>
      <c r="C2" s="269"/>
      <c r="D2" s="269"/>
      <c r="E2" s="269"/>
    </row>
    <row r="3" spans="1:854" ht="15.75" x14ac:dyDescent="0.25">
      <c r="A3" s="270"/>
      <c r="B3" s="270"/>
      <c r="C3" s="270"/>
      <c r="D3" s="270"/>
      <c r="E3" s="270"/>
    </row>
    <row r="4" spans="1:854" ht="25.5" x14ac:dyDescent="0.2">
      <c r="A4" s="223" t="s">
        <v>254</v>
      </c>
      <c r="B4" s="224" t="s">
        <v>454</v>
      </c>
      <c r="C4" s="119" t="s">
        <v>455</v>
      </c>
      <c r="D4" s="119" t="s">
        <v>377</v>
      </c>
      <c r="E4" s="119" t="s">
        <v>378</v>
      </c>
    </row>
    <row r="5" spans="1:854" s="27" customFormat="1" x14ac:dyDescent="0.2">
      <c r="A5" s="225" t="s">
        <v>255</v>
      </c>
      <c r="B5" s="225"/>
      <c r="C5" s="226"/>
      <c r="D5" s="226"/>
      <c r="E5" s="2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row>
    <row r="6" spans="1:854" ht="14.1" customHeight="1" x14ac:dyDescent="0.2">
      <c r="A6" s="226" t="s">
        <v>256</v>
      </c>
      <c r="B6" s="93">
        <v>5000</v>
      </c>
      <c r="C6" s="93">
        <v>4835.0404920000001</v>
      </c>
      <c r="D6" s="93">
        <v>5189.7557699999998</v>
      </c>
      <c r="E6" s="93">
        <v>4492.1152970000003</v>
      </c>
    </row>
    <row r="7" spans="1:854" ht="14.1" customHeight="1" x14ac:dyDescent="0.2">
      <c r="A7" s="226" t="s">
        <v>257</v>
      </c>
      <c r="B7" s="93">
        <v>200</v>
      </c>
      <c r="C7" s="93">
        <v>194.45315500000001</v>
      </c>
      <c r="D7" s="93">
        <v>198.42831699999999</v>
      </c>
      <c r="E7" s="93">
        <v>246.76633100000001</v>
      </c>
    </row>
    <row r="8" spans="1:854" ht="14.1" customHeight="1" x14ac:dyDescent="0.2">
      <c r="A8" s="226" t="s">
        <v>258</v>
      </c>
      <c r="B8" s="93">
        <v>230</v>
      </c>
      <c r="C8" s="93">
        <v>310.221362</v>
      </c>
      <c r="D8" s="93">
        <v>226.17473200000001</v>
      </c>
      <c r="E8" s="93">
        <v>230.610444</v>
      </c>
    </row>
    <row r="9" spans="1:854" ht="14.1" customHeight="1" x14ac:dyDescent="0.2">
      <c r="A9" s="226" t="s">
        <v>259</v>
      </c>
      <c r="B9" s="93">
        <v>0</v>
      </c>
      <c r="C9" s="93">
        <v>-1.8220000000000001E-3</v>
      </c>
      <c r="D9" s="93">
        <v>1.703973</v>
      </c>
      <c r="E9" s="93">
        <v>5.2030000000000002E-3</v>
      </c>
    </row>
    <row r="10" spans="1:854" ht="14.1" customHeight="1" x14ac:dyDescent="0.2">
      <c r="A10" s="226" t="s">
        <v>260</v>
      </c>
      <c r="B10" s="93"/>
      <c r="C10" s="93">
        <v>0</v>
      </c>
      <c r="D10" s="93">
        <v>0</v>
      </c>
      <c r="E10" s="93">
        <v>0</v>
      </c>
    </row>
    <row r="11" spans="1:854" ht="14.1" customHeight="1" x14ac:dyDescent="0.2">
      <c r="A11" s="226" t="s">
        <v>261</v>
      </c>
      <c r="B11" s="93">
        <v>2800</v>
      </c>
      <c r="C11" s="93">
        <v>2509.9162529999999</v>
      </c>
      <c r="D11" s="93">
        <v>2767.4671090000002</v>
      </c>
      <c r="E11" s="93">
        <v>2916.9869629999998</v>
      </c>
    </row>
    <row r="12" spans="1:854" ht="14.1" customHeight="1" x14ac:dyDescent="0.2">
      <c r="A12" s="226" t="s">
        <v>262</v>
      </c>
      <c r="B12" s="93">
        <v>9000</v>
      </c>
      <c r="C12" s="93">
        <v>8099.6272779999999</v>
      </c>
      <c r="D12" s="93">
        <v>8100.8527160000003</v>
      </c>
      <c r="E12" s="93">
        <v>9282.5587039999991</v>
      </c>
    </row>
    <row r="13" spans="1:854" ht="15.6" customHeight="1" x14ac:dyDescent="0.35">
      <c r="A13" s="226" t="s">
        <v>263</v>
      </c>
      <c r="B13" s="94">
        <v>2500</v>
      </c>
      <c r="C13" s="94">
        <v>2427.6395499999999</v>
      </c>
      <c r="D13" s="94">
        <v>2408.239466</v>
      </c>
      <c r="E13" s="94">
        <v>2069.1379609999999</v>
      </c>
    </row>
    <row r="14" spans="1:854" ht="14.1" customHeight="1" x14ac:dyDescent="0.2">
      <c r="A14" s="226" t="s">
        <v>264</v>
      </c>
      <c r="B14" s="93">
        <v>14300</v>
      </c>
      <c r="C14" s="93">
        <v>13037.183080999999</v>
      </c>
      <c r="D14" s="93">
        <v>13276.559291000001</v>
      </c>
      <c r="E14" s="93">
        <v>14268.683627999999</v>
      </c>
    </row>
    <row r="15" spans="1:854" ht="14.1" customHeight="1" x14ac:dyDescent="0.2">
      <c r="A15" s="226" t="s">
        <v>265</v>
      </c>
      <c r="B15" s="93">
        <v>500</v>
      </c>
      <c r="C15" s="93">
        <v>856.08508200000006</v>
      </c>
      <c r="D15" s="93">
        <v>783.21012199999996</v>
      </c>
      <c r="E15" s="93">
        <v>1509.035022</v>
      </c>
    </row>
    <row r="16" spans="1:854" ht="14.1" customHeight="1" x14ac:dyDescent="0.2">
      <c r="A16" s="226" t="s">
        <v>266</v>
      </c>
      <c r="B16" s="93">
        <v>30</v>
      </c>
      <c r="C16" s="93">
        <v>30.373860000000001</v>
      </c>
      <c r="D16" s="93">
        <v>29.488617999999999</v>
      </c>
      <c r="E16" s="93">
        <v>24.351199000000001</v>
      </c>
    </row>
    <row r="17" spans="1:854" ht="14.1" customHeight="1" x14ac:dyDescent="0.2">
      <c r="A17" s="226" t="s">
        <v>267</v>
      </c>
      <c r="B17" s="93">
        <v>13000</v>
      </c>
      <c r="C17" s="93">
        <v>13072.966182</v>
      </c>
      <c r="D17" s="93">
        <v>12738.343977</v>
      </c>
      <c r="E17" s="93">
        <v>11540.395989000001</v>
      </c>
    </row>
    <row r="18" spans="1:854" ht="14.1" customHeight="1" x14ac:dyDescent="0.2">
      <c r="A18" s="226" t="s">
        <v>268</v>
      </c>
      <c r="B18" s="93">
        <v>0</v>
      </c>
      <c r="C18" s="93">
        <v>0</v>
      </c>
      <c r="D18" s="93">
        <v>0</v>
      </c>
      <c r="E18" s="93">
        <v>0</v>
      </c>
    </row>
    <row r="19" spans="1:854" ht="14.1" customHeight="1" x14ac:dyDescent="0.2">
      <c r="A19" s="226" t="s">
        <v>269</v>
      </c>
      <c r="B19" s="93">
        <v>150</v>
      </c>
      <c r="C19" s="93">
        <v>164.94359600000001</v>
      </c>
      <c r="D19" s="93">
        <v>149.62388999999999</v>
      </c>
      <c r="E19" s="93">
        <v>149.96120199999999</v>
      </c>
    </row>
    <row r="20" spans="1:854" ht="14.1" customHeight="1" x14ac:dyDescent="0.2">
      <c r="A20" s="226" t="s">
        <v>270</v>
      </c>
      <c r="B20" s="93">
        <v>184</v>
      </c>
      <c r="C20" s="93">
        <v>191.68700100000001</v>
      </c>
      <c r="D20" s="93">
        <v>184.43875199999999</v>
      </c>
      <c r="E20" s="93">
        <v>181.754738</v>
      </c>
    </row>
    <row r="21" spans="1:854" ht="14.1" customHeight="1" x14ac:dyDescent="0.2">
      <c r="A21" s="226" t="s">
        <v>271</v>
      </c>
      <c r="B21" s="93">
        <v>3000</v>
      </c>
      <c r="C21" s="93">
        <v>3197.1160319999999</v>
      </c>
      <c r="D21" s="93">
        <v>2804.9925539999999</v>
      </c>
      <c r="E21" s="93">
        <v>2983.7570740000001</v>
      </c>
    </row>
    <row r="22" spans="1:854" ht="14.1" customHeight="1" x14ac:dyDescent="0.2">
      <c r="A22" s="226" t="s">
        <v>272</v>
      </c>
      <c r="B22" s="93">
        <v>40</v>
      </c>
      <c r="C22" s="93">
        <v>42.806916999999999</v>
      </c>
      <c r="D22" s="93">
        <v>32.811759000000002</v>
      </c>
      <c r="E22" s="93">
        <v>26.651662000000002</v>
      </c>
    </row>
    <row r="23" spans="1:854" s="28" customFormat="1" ht="14.45" customHeight="1" thickBot="1" x14ac:dyDescent="0.25">
      <c r="A23" s="226" t="s">
        <v>273</v>
      </c>
      <c r="B23" s="95">
        <v>170</v>
      </c>
      <c r="C23" s="95">
        <v>196.540932</v>
      </c>
      <c r="D23" s="95">
        <v>168.05359100000001</v>
      </c>
      <c r="E23" s="95">
        <v>163.725978</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6"/>
      <c r="IW23" s="26"/>
      <c r="IX23" s="26"/>
      <c r="IY23" s="26"/>
      <c r="IZ23" s="26"/>
      <c r="JA23" s="26"/>
      <c r="JB23" s="26"/>
      <c r="JC23" s="26"/>
      <c r="JD23" s="26"/>
      <c r="JE23" s="26"/>
      <c r="JF23" s="26"/>
      <c r="JG23" s="26"/>
      <c r="JH23" s="26"/>
      <c r="JI23" s="26"/>
      <c r="JJ23" s="26"/>
      <c r="JK23" s="26"/>
      <c r="JL23" s="26"/>
      <c r="JM23" s="26"/>
      <c r="JN23" s="26"/>
      <c r="JO23" s="26"/>
      <c r="JP23" s="26"/>
      <c r="JQ23" s="26"/>
      <c r="JR23" s="26"/>
      <c r="JS23" s="26"/>
      <c r="JT23" s="26"/>
      <c r="JU23" s="26"/>
      <c r="JV23" s="26"/>
      <c r="JW23" s="26"/>
      <c r="JX23" s="26"/>
      <c r="JY23" s="26"/>
      <c r="JZ23" s="26"/>
      <c r="KA23" s="26"/>
      <c r="KB23" s="26"/>
      <c r="KC23" s="26"/>
      <c r="KD23" s="26"/>
      <c r="KE23" s="26"/>
      <c r="KF23" s="26"/>
      <c r="KG23" s="26"/>
      <c r="KH23" s="26"/>
      <c r="KI23" s="26"/>
      <c r="KJ23" s="26"/>
      <c r="KK23" s="26"/>
      <c r="KL23" s="26"/>
      <c r="KM23" s="26"/>
      <c r="KN23" s="26"/>
      <c r="KO23" s="26"/>
      <c r="KP23" s="26"/>
      <c r="KQ23" s="26"/>
      <c r="KR23" s="26"/>
      <c r="KS23" s="26"/>
      <c r="KT23" s="26"/>
      <c r="KU23" s="26"/>
      <c r="KV23" s="26"/>
      <c r="KW23" s="26"/>
      <c r="KX23" s="26"/>
      <c r="KY23" s="26"/>
      <c r="KZ23" s="26"/>
      <c r="LA23" s="26"/>
      <c r="LB23" s="26"/>
      <c r="LC23" s="26"/>
      <c r="LD23" s="26"/>
      <c r="LE23" s="26"/>
      <c r="LF23" s="26"/>
      <c r="LG23" s="26"/>
      <c r="LH23" s="26"/>
      <c r="LI23" s="26"/>
      <c r="LJ23" s="26"/>
      <c r="LK23" s="26"/>
      <c r="LL23" s="26"/>
      <c r="LM23" s="26"/>
      <c r="LN23" s="26"/>
      <c r="LO23" s="26"/>
      <c r="LP23" s="26"/>
      <c r="LQ23" s="26"/>
      <c r="LR23" s="26"/>
      <c r="LS23" s="26"/>
      <c r="LT23" s="26"/>
      <c r="LU23" s="26"/>
      <c r="LV23" s="26"/>
      <c r="LW23" s="26"/>
      <c r="LX23" s="26"/>
      <c r="LY23" s="26"/>
      <c r="LZ23" s="26"/>
      <c r="MA23" s="26"/>
      <c r="MB23" s="26"/>
      <c r="MC23" s="26"/>
      <c r="MD23" s="26"/>
      <c r="ME23" s="26"/>
      <c r="MF23" s="26"/>
      <c r="MG23" s="26"/>
      <c r="MH23" s="26"/>
      <c r="MI23" s="26"/>
      <c r="MJ23" s="26"/>
      <c r="MK23" s="26"/>
      <c r="ML23" s="26"/>
      <c r="MM23" s="26"/>
      <c r="MN23" s="26"/>
      <c r="MO23" s="26"/>
      <c r="MP23" s="26"/>
      <c r="MQ23" s="26"/>
      <c r="MR23" s="26"/>
      <c r="MS23" s="26"/>
      <c r="MT23" s="26"/>
      <c r="MU23" s="26"/>
      <c r="MV23" s="26"/>
      <c r="MW23" s="26"/>
      <c r="MX23" s="26"/>
      <c r="MY23" s="26"/>
      <c r="MZ23" s="26"/>
      <c r="NA23" s="26"/>
      <c r="NB23" s="26"/>
      <c r="NC23" s="26"/>
      <c r="ND23" s="26"/>
      <c r="NE23" s="26"/>
      <c r="NF23" s="26"/>
      <c r="NG23" s="26"/>
      <c r="NH23" s="26"/>
      <c r="NI23" s="26"/>
      <c r="NJ23" s="26"/>
      <c r="NK23" s="26"/>
      <c r="NL23" s="26"/>
      <c r="NM23" s="26"/>
      <c r="NN23" s="26"/>
      <c r="NO23" s="26"/>
      <c r="NP23" s="26"/>
      <c r="NQ23" s="26"/>
      <c r="NR23" s="26"/>
      <c r="NS23" s="26"/>
      <c r="NT23" s="26"/>
      <c r="NU23" s="26"/>
      <c r="NV23" s="26"/>
      <c r="NW23" s="26"/>
      <c r="NX23" s="26"/>
      <c r="NY23" s="26"/>
      <c r="NZ23" s="26"/>
      <c r="OA23" s="26"/>
      <c r="OB23" s="26"/>
      <c r="OC23" s="26"/>
      <c r="OD23" s="26"/>
      <c r="OE23" s="26"/>
      <c r="OF23" s="26"/>
      <c r="OG23" s="26"/>
      <c r="OH23" s="26"/>
      <c r="OI23" s="26"/>
      <c r="OJ23" s="26"/>
      <c r="OK23" s="26"/>
      <c r="OL23" s="26"/>
      <c r="OM23" s="26"/>
      <c r="ON23" s="26"/>
      <c r="OO23" s="26"/>
      <c r="OP23" s="26"/>
      <c r="OQ23" s="26"/>
      <c r="OR23" s="26"/>
      <c r="OS23" s="26"/>
      <c r="OT23" s="26"/>
      <c r="OU23" s="26"/>
      <c r="OV23" s="26"/>
      <c r="OW23" s="26"/>
      <c r="OX23" s="26"/>
      <c r="OY23" s="26"/>
      <c r="OZ23" s="26"/>
      <c r="PA23" s="26"/>
      <c r="PB23" s="26"/>
      <c r="PC23" s="26"/>
      <c r="PD23" s="26"/>
      <c r="PE23" s="26"/>
      <c r="PF23" s="26"/>
      <c r="PG23" s="26"/>
      <c r="PH23" s="26"/>
      <c r="PI23" s="26"/>
      <c r="PJ23" s="26"/>
      <c r="PK23" s="26"/>
      <c r="PL23" s="26"/>
      <c r="PM23" s="26"/>
      <c r="PN23" s="26"/>
      <c r="PO23" s="26"/>
      <c r="PP23" s="26"/>
      <c r="PQ23" s="26"/>
      <c r="PR23" s="26"/>
      <c r="PS23" s="26"/>
      <c r="PT23" s="26"/>
      <c r="PU23" s="26"/>
      <c r="PV23" s="26"/>
      <c r="PW23" s="26"/>
      <c r="PX23" s="26"/>
      <c r="PY23" s="26"/>
      <c r="PZ23" s="26"/>
      <c r="QA23" s="26"/>
      <c r="QB23" s="26"/>
      <c r="QC23" s="26"/>
      <c r="QD23" s="26"/>
      <c r="QE23" s="26"/>
      <c r="QF23" s="26"/>
      <c r="QG23" s="26"/>
      <c r="QH23" s="26"/>
      <c r="QI23" s="26"/>
      <c r="QJ23" s="26"/>
      <c r="QK23" s="26"/>
      <c r="QL23" s="26"/>
      <c r="QM23" s="26"/>
      <c r="QN23" s="26"/>
      <c r="QO23" s="26"/>
      <c r="QP23" s="26"/>
      <c r="QQ23" s="26"/>
      <c r="QR23" s="26"/>
      <c r="QS23" s="26"/>
      <c r="QT23" s="26"/>
      <c r="QU23" s="26"/>
      <c r="QV23" s="26"/>
      <c r="QW23" s="26"/>
      <c r="QX23" s="26"/>
      <c r="QY23" s="26"/>
      <c r="QZ23" s="26"/>
      <c r="RA23" s="26"/>
      <c r="RB23" s="26"/>
      <c r="RC23" s="26"/>
      <c r="RD23" s="26"/>
      <c r="RE23" s="26"/>
      <c r="RF23" s="26"/>
      <c r="RG23" s="26"/>
      <c r="RH23" s="26"/>
      <c r="RI23" s="26"/>
      <c r="RJ23" s="26"/>
      <c r="RK23" s="26"/>
      <c r="RL23" s="26"/>
      <c r="RM23" s="26"/>
      <c r="RN23" s="26"/>
      <c r="RO23" s="26"/>
      <c r="RP23" s="26"/>
      <c r="RQ23" s="26"/>
      <c r="RR23" s="26"/>
      <c r="RS23" s="26"/>
      <c r="RT23" s="26"/>
      <c r="RU23" s="26"/>
      <c r="RV23" s="26"/>
      <c r="RW23" s="26"/>
      <c r="RX23" s="26"/>
      <c r="RY23" s="26"/>
      <c r="RZ23" s="26"/>
      <c r="SA23" s="26"/>
      <c r="SB23" s="26"/>
      <c r="SC23" s="26"/>
      <c r="SD23" s="26"/>
      <c r="SE23" s="26"/>
      <c r="SF23" s="26"/>
      <c r="SG23" s="26"/>
      <c r="SH23" s="26"/>
      <c r="SI23" s="26"/>
      <c r="SJ23" s="26"/>
      <c r="SK23" s="26"/>
      <c r="SL23" s="26"/>
      <c r="SM23" s="26"/>
      <c r="SN23" s="26"/>
      <c r="SO23" s="26"/>
      <c r="SP23" s="26"/>
      <c r="SQ23" s="26"/>
      <c r="SR23" s="26"/>
      <c r="SS23" s="26"/>
      <c r="ST23" s="26"/>
      <c r="SU23" s="26"/>
      <c r="SV23" s="26"/>
      <c r="SW23" s="26"/>
      <c r="SX23" s="26"/>
      <c r="SY23" s="26"/>
      <c r="SZ23" s="26"/>
      <c r="TA23" s="26"/>
      <c r="TB23" s="26"/>
      <c r="TC23" s="26"/>
      <c r="TD23" s="26"/>
      <c r="TE23" s="26"/>
      <c r="TF23" s="26"/>
      <c r="TG23" s="26"/>
      <c r="TH23" s="26"/>
      <c r="TI23" s="26"/>
      <c r="TJ23" s="26"/>
      <c r="TK23" s="26"/>
      <c r="TL23" s="26"/>
      <c r="TM23" s="26"/>
      <c r="TN23" s="26"/>
      <c r="TO23" s="26"/>
      <c r="TP23" s="26"/>
      <c r="TQ23" s="26"/>
      <c r="TR23" s="26"/>
      <c r="TS23" s="26"/>
      <c r="TT23" s="26"/>
      <c r="TU23" s="26"/>
      <c r="TV23" s="26"/>
      <c r="TW23" s="26"/>
      <c r="TX23" s="26"/>
      <c r="TY23" s="26"/>
      <c r="TZ23" s="26"/>
      <c r="UA23" s="26"/>
      <c r="UB23" s="26"/>
      <c r="UC23" s="26"/>
      <c r="UD23" s="26"/>
      <c r="UE23" s="26"/>
      <c r="UF23" s="26"/>
      <c r="UG23" s="26"/>
      <c r="UH23" s="26"/>
      <c r="UI23" s="26"/>
      <c r="UJ23" s="26"/>
      <c r="UK23" s="26"/>
      <c r="UL23" s="26"/>
      <c r="UM23" s="26"/>
      <c r="UN23" s="26"/>
      <c r="UO23" s="26"/>
      <c r="UP23" s="26"/>
      <c r="UQ23" s="26"/>
      <c r="UR23" s="26"/>
      <c r="US23" s="26"/>
      <c r="UT23" s="26"/>
      <c r="UU23" s="26"/>
      <c r="UV23" s="26"/>
      <c r="UW23" s="26"/>
      <c r="UX23" s="26"/>
      <c r="UY23" s="26"/>
      <c r="UZ23" s="26"/>
      <c r="VA23" s="26"/>
      <c r="VB23" s="26"/>
      <c r="VC23" s="26"/>
      <c r="VD23" s="26"/>
      <c r="VE23" s="26"/>
      <c r="VF23" s="26"/>
      <c r="VG23" s="26"/>
      <c r="VH23" s="26"/>
      <c r="VI23" s="26"/>
      <c r="VJ23" s="26"/>
      <c r="VK23" s="26"/>
      <c r="VL23" s="26"/>
      <c r="VM23" s="26"/>
      <c r="VN23" s="26"/>
      <c r="VO23" s="26"/>
      <c r="VP23" s="26"/>
      <c r="VQ23" s="26"/>
      <c r="VR23" s="26"/>
      <c r="VS23" s="26"/>
      <c r="VT23" s="26"/>
      <c r="VU23" s="26"/>
      <c r="VV23" s="26"/>
      <c r="VW23" s="26"/>
      <c r="VX23" s="26"/>
      <c r="VY23" s="26"/>
      <c r="VZ23" s="26"/>
      <c r="WA23" s="26"/>
      <c r="WB23" s="26"/>
      <c r="WC23" s="26"/>
      <c r="WD23" s="26"/>
      <c r="WE23" s="26"/>
      <c r="WF23" s="26"/>
      <c r="WG23" s="26"/>
      <c r="WH23" s="26"/>
      <c r="WI23" s="26"/>
      <c r="WJ23" s="26"/>
      <c r="WK23" s="26"/>
      <c r="WL23" s="26"/>
      <c r="WM23" s="26"/>
      <c r="WN23" s="26"/>
      <c r="WO23" s="26"/>
      <c r="WP23" s="26"/>
      <c r="WQ23" s="26"/>
      <c r="WR23" s="26"/>
      <c r="WS23" s="26"/>
      <c r="WT23" s="26"/>
      <c r="WU23" s="26"/>
      <c r="WV23" s="26"/>
      <c r="WW23" s="26"/>
      <c r="WX23" s="26"/>
      <c r="WY23" s="26"/>
      <c r="WZ23" s="26"/>
      <c r="XA23" s="26"/>
      <c r="XB23" s="26"/>
      <c r="XC23" s="26"/>
      <c r="XD23" s="26"/>
      <c r="XE23" s="26"/>
      <c r="XF23" s="26"/>
      <c r="XG23" s="26"/>
      <c r="XH23" s="26"/>
      <c r="XI23" s="26"/>
      <c r="XJ23" s="26"/>
      <c r="XK23" s="26"/>
      <c r="XL23" s="26"/>
      <c r="XM23" s="26"/>
      <c r="XN23" s="26"/>
      <c r="XO23" s="26"/>
      <c r="XP23" s="26"/>
      <c r="XQ23" s="26"/>
      <c r="XR23" s="26"/>
      <c r="XS23" s="26"/>
      <c r="XT23" s="26"/>
      <c r="XU23" s="26"/>
      <c r="XV23" s="26"/>
      <c r="XW23" s="26"/>
      <c r="XX23" s="26"/>
      <c r="XY23" s="26"/>
      <c r="XZ23" s="26"/>
      <c r="YA23" s="26"/>
      <c r="YB23" s="26"/>
      <c r="YC23" s="26"/>
      <c r="YD23" s="26"/>
      <c r="YE23" s="26"/>
      <c r="YF23" s="26"/>
      <c r="YG23" s="26"/>
      <c r="YH23" s="26"/>
      <c r="YI23" s="26"/>
      <c r="YJ23" s="26"/>
      <c r="YK23" s="26"/>
      <c r="YL23" s="26"/>
      <c r="YM23" s="26"/>
      <c r="YN23" s="26"/>
      <c r="YO23" s="26"/>
      <c r="YP23" s="26"/>
      <c r="YQ23" s="26"/>
      <c r="YR23" s="26"/>
      <c r="YS23" s="26"/>
      <c r="YT23" s="26"/>
      <c r="YU23" s="26"/>
      <c r="YV23" s="26"/>
      <c r="YW23" s="26"/>
      <c r="YX23" s="26"/>
      <c r="YY23" s="26"/>
      <c r="YZ23" s="26"/>
      <c r="ZA23" s="26"/>
      <c r="ZB23" s="26"/>
      <c r="ZC23" s="26"/>
      <c r="ZD23" s="26"/>
      <c r="ZE23" s="26"/>
      <c r="ZF23" s="26"/>
      <c r="ZG23" s="26"/>
      <c r="ZH23" s="26"/>
      <c r="ZI23" s="26"/>
      <c r="ZJ23" s="26"/>
      <c r="ZK23" s="26"/>
      <c r="ZL23" s="26"/>
      <c r="ZM23" s="26"/>
      <c r="ZN23" s="26"/>
      <c r="ZO23" s="26"/>
      <c r="ZP23" s="26"/>
      <c r="ZQ23" s="26"/>
      <c r="ZR23" s="26"/>
      <c r="ZS23" s="26"/>
      <c r="ZT23" s="26"/>
      <c r="ZU23" s="26"/>
      <c r="ZV23" s="26"/>
      <c r="ZW23" s="26"/>
      <c r="ZX23" s="26"/>
      <c r="ZY23" s="26"/>
      <c r="ZZ23" s="26"/>
      <c r="AAA23" s="26"/>
      <c r="AAB23" s="26"/>
      <c r="AAC23" s="26"/>
      <c r="AAD23" s="26"/>
      <c r="AAE23" s="26"/>
      <c r="AAF23" s="26"/>
      <c r="AAG23" s="26"/>
      <c r="AAH23" s="26"/>
      <c r="AAI23" s="26"/>
      <c r="AAJ23" s="26"/>
      <c r="AAK23" s="26"/>
      <c r="AAL23" s="26"/>
      <c r="AAM23" s="26"/>
      <c r="AAN23" s="26"/>
      <c r="AAO23" s="26"/>
      <c r="AAP23" s="26"/>
      <c r="AAQ23" s="26"/>
      <c r="AAR23" s="26"/>
      <c r="AAS23" s="26"/>
      <c r="AAT23" s="26"/>
      <c r="AAU23" s="26"/>
      <c r="AAV23" s="26"/>
      <c r="AAW23" s="26"/>
      <c r="AAX23" s="26"/>
      <c r="AAY23" s="26"/>
      <c r="AAZ23" s="26"/>
      <c r="ABA23" s="26"/>
      <c r="ABB23" s="26"/>
      <c r="ABC23" s="26"/>
      <c r="ABD23" s="26"/>
      <c r="ABE23" s="26"/>
      <c r="ABF23" s="26"/>
      <c r="ABG23" s="26"/>
      <c r="ABH23" s="26"/>
      <c r="ABI23" s="26"/>
      <c r="ABJ23" s="26"/>
      <c r="ABK23" s="26"/>
      <c r="ABL23" s="26"/>
      <c r="ABM23" s="26"/>
      <c r="ABN23" s="26"/>
      <c r="ABO23" s="26"/>
      <c r="ABP23" s="26"/>
      <c r="ABQ23" s="26"/>
      <c r="ABR23" s="26"/>
      <c r="ABS23" s="26"/>
      <c r="ABT23" s="26"/>
      <c r="ABU23" s="26"/>
      <c r="ABV23" s="26"/>
      <c r="ABW23" s="26"/>
      <c r="ABX23" s="26"/>
      <c r="ABY23" s="26"/>
      <c r="ABZ23" s="26"/>
      <c r="ACA23" s="26"/>
      <c r="ACB23" s="26"/>
      <c r="ACC23" s="26"/>
      <c r="ACD23" s="26"/>
      <c r="ACE23" s="26"/>
      <c r="ACF23" s="26"/>
      <c r="ACG23" s="26"/>
      <c r="ACH23" s="26"/>
      <c r="ACI23" s="26"/>
      <c r="ACJ23" s="26"/>
      <c r="ACK23" s="26"/>
      <c r="ACL23" s="26"/>
      <c r="ACM23" s="26"/>
      <c r="ACN23" s="26"/>
      <c r="ACO23" s="26"/>
      <c r="ACP23" s="26"/>
      <c r="ACQ23" s="26"/>
      <c r="ACR23" s="26"/>
      <c r="ACS23" s="26"/>
      <c r="ACT23" s="26"/>
      <c r="ACU23" s="26"/>
      <c r="ACV23" s="26"/>
      <c r="ACW23" s="26"/>
      <c r="ACX23" s="26"/>
      <c r="ACY23" s="26"/>
      <c r="ACZ23" s="26"/>
      <c r="ADA23" s="26"/>
      <c r="ADB23" s="26"/>
      <c r="ADC23" s="26"/>
      <c r="ADD23" s="26"/>
      <c r="ADE23" s="26"/>
      <c r="ADF23" s="26"/>
      <c r="ADG23" s="26"/>
      <c r="ADH23" s="26"/>
      <c r="ADI23" s="26"/>
      <c r="ADJ23" s="26"/>
      <c r="ADK23" s="26"/>
      <c r="ADL23" s="26"/>
      <c r="ADM23" s="26"/>
      <c r="ADN23" s="26"/>
      <c r="ADO23" s="26"/>
      <c r="ADP23" s="26"/>
      <c r="ADQ23" s="26"/>
      <c r="ADR23" s="26"/>
      <c r="ADS23" s="26"/>
      <c r="ADT23" s="26"/>
      <c r="ADU23" s="26"/>
      <c r="ADV23" s="26"/>
      <c r="ADW23" s="26"/>
      <c r="ADX23" s="26"/>
      <c r="ADY23" s="26"/>
      <c r="ADZ23" s="26"/>
      <c r="AEA23" s="26"/>
      <c r="AEB23" s="26"/>
      <c r="AEC23" s="26"/>
      <c r="AED23" s="26"/>
      <c r="AEE23" s="26"/>
      <c r="AEF23" s="26"/>
      <c r="AEG23" s="26"/>
      <c r="AEH23" s="26"/>
      <c r="AEI23" s="26"/>
      <c r="AEJ23" s="26"/>
      <c r="AEK23" s="26"/>
      <c r="AEL23" s="26"/>
      <c r="AEM23" s="26"/>
      <c r="AEN23" s="26"/>
      <c r="AEO23" s="26"/>
      <c r="AEP23" s="26"/>
      <c r="AEQ23" s="26"/>
      <c r="AER23" s="26"/>
      <c r="AES23" s="26"/>
      <c r="AET23" s="26"/>
      <c r="AEU23" s="26"/>
      <c r="AEV23" s="26"/>
      <c r="AEW23" s="26"/>
      <c r="AEX23" s="26"/>
      <c r="AEY23" s="26"/>
      <c r="AEZ23" s="26"/>
      <c r="AFA23" s="26"/>
      <c r="AFB23" s="26"/>
      <c r="AFC23" s="26"/>
      <c r="AFD23" s="26"/>
      <c r="AFE23" s="26"/>
      <c r="AFF23" s="26"/>
      <c r="AFG23" s="26"/>
      <c r="AFH23" s="26"/>
      <c r="AFI23" s="26"/>
      <c r="AFJ23" s="26"/>
      <c r="AFK23" s="26"/>
      <c r="AFL23" s="26"/>
      <c r="AFM23" s="26"/>
      <c r="AFN23" s="26"/>
      <c r="AFO23" s="26"/>
      <c r="AFP23" s="26"/>
      <c r="AFQ23" s="26"/>
      <c r="AFR23" s="26"/>
      <c r="AFS23" s="26"/>
      <c r="AFT23" s="26"/>
      <c r="AFU23" s="26"/>
      <c r="AFV23" s="26"/>
    </row>
    <row r="24" spans="1:854" s="28" customFormat="1" ht="14.45" customHeight="1" thickBot="1" x14ac:dyDescent="0.25">
      <c r="A24" s="227" t="s">
        <v>274</v>
      </c>
      <c r="B24" s="96">
        <v>36804</v>
      </c>
      <c r="C24" s="96">
        <v>36129.415869999997</v>
      </c>
      <c r="D24" s="96">
        <v>35783.585345999993</v>
      </c>
      <c r="E24" s="96">
        <v>35817.813766999992</v>
      </c>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6"/>
      <c r="IW24" s="26"/>
      <c r="IX24" s="26"/>
      <c r="IY24" s="26"/>
      <c r="IZ24" s="26"/>
      <c r="JA24" s="26"/>
      <c r="JB24" s="26"/>
      <c r="JC24" s="26"/>
      <c r="JD24" s="26"/>
      <c r="JE24" s="26"/>
      <c r="JF24" s="26"/>
      <c r="JG24" s="26"/>
      <c r="JH24" s="26"/>
      <c r="JI24" s="26"/>
      <c r="JJ24" s="26"/>
      <c r="JK24" s="26"/>
      <c r="JL24" s="26"/>
      <c r="JM24" s="26"/>
      <c r="JN24" s="26"/>
      <c r="JO24" s="26"/>
      <c r="JP24" s="26"/>
      <c r="JQ24" s="26"/>
      <c r="JR24" s="26"/>
      <c r="JS24" s="26"/>
      <c r="JT24" s="26"/>
      <c r="JU24" s="26"/>
      <c r="JV24" s="26"/>
      <c r="JW24" s="26"/>
      <c r="JX24" s="26"/>
      <c r="JY24" s="26"/>
      <c r="JZ24" s="26"/>
      <c r="KA24" s="26"/>
      <c r="KB24" s="26"/>
      <c r="KC24" s="26"/>
      <c r="KD24" s="26"/>
      <c r="KE24" s="26"/>
      <c r="KF24" s="26"/>
      <c r="KG24" s="26"/>
      <c r="KH24" s="26"/>
      <c r="KI24" s="26"/>
      <c r="KJ24" s="26"/>
      <c r="KK24" s="26"/>
      <c r="KL24" s="26"/>
      <c r="KM24" s="26"/>
      <c r="KN24" s="26"/>
      <c r="KO24" s="26"/>
      <c r="KP24" s="26"/>
      <c r="KQ24" s="26"/>
      <c r="KR24" s="26"/>
      <c r="KS24" s="26"/>
      <c r="KT24" s="26"/>
      <c r="KU24" s="26"/>
      <c r="KV24" s="26"/>
      <c r="KW24" s="26"/>
      <c r="KX24" s="26"/>
      <c r="KY24" s="26"/>
      <c r="KZ24" s="26"/>
      <c r="LA24" s="26"/>
      <c r="LB24" s="26"/>
      <c r="LC24" s="26"/>
      <c r="LD24" s="26"/>
      <c r="LE24" s="26"/>
      <c r="LF24" s="26"/>
      <c r="LG24" s="26"/>
      <c r="LH24" s="26"/>
      <c r="LI24" s="26"/>
      <c r="LJ24" s="26"/>
      <c r="LK24" s="26"/>
      <c r="LL24" s="26"/>
      <c r="LM24" s="26"/>
      <c r="LN24" s="26"/>
      <c r="LO24" s="26"/>
      <c r="LP24" s="26"/>
      <c r="LQ24" s="26"/>
      <c r="LR24" s="26"/>
      <c r="LS24" s="26"/>
      <c r="LT24" s="26"/>
      <c r="LU24" s="26"/>
      <c r="LV24" s="26"/>
      <c r="LW24" s="26"/>
      <c r="LX24" s="26"/>
      <c r="LY24" s="26"/>
      <c r="LZ24" s="26"/>
      <c r="MA24" s="26"/>
      <c r="MB24" s="26"/>
      <c r="MC24" s="26"/>
      <c r="MD24" s="26"/>
      <c r="ME24" s="26"/>
      <c r="MF24" s="26"/>
      <c r="MG24" s="26"/>
      <c r="MH24" s="26"/>
      <c r="MI24" s="26"/>
      <c r="MJ24" s="26"/>
      <c r="MK24" s="26"/>
      <c r="ML24" s="26"/>
      <c r="MM24" s="26"/>
      <c r="MN24" s="26"/>
      <c r="MO24" s="26"/>
      <c r="MP24" s="26"/>
      <c r="MQ24" s="26"/>
      <c r="MR24" s="26"/>
      <c r="MS24" s="26"/>
      <c r="MT24" s="26"/>
      <c r="MU24" s="26"/>
      <c r="MV24" s="26"/>
      <c r="MW24" s="26"/>
      <c r="MX24" s="26"/>
      <c r="MY24" s="26"/>
      <c r="MZ24" s="26"/>
      <c r="NA24" s="26"/>
      <c r="NB24" s="26"/>
      <c r="NC24" s="26"/>
      <c r="ND24" s="26"/>
      <c r="NE24" s="26"/>
      <c r="NF24" s="26"/>
      <c r="NG24" s="26"/>
      <c r="NH24" s="26"/>
      <c r="NI24" s="26"/>
      <c r="NJ24" s="26"/>
      <c r="NK24" s="26"/>
      <c r="NL24" s="26"/>
      <c r="NM24" s="26"/>
      <c r="NN24" s="26"/>
      <c r="NO24" s="26"/>
      <c r="NP24" s="26"/>
      <c r="NQ24" s="26"/>
      <c r="NR24" s="26"/>
      <c r="NS24" s="26"/>
      <c r="NT24" s="26"/>
      <c r="NU24" s="26"/>
      <c r="NV24" s="26"/>
      <c r="NW24" s="26"/>
      <c r="NX24" s="26"/>
      <c r="NY24" s="26"/>
      <c r="NZ24" s="26"/>
      <c r="OA24" s="26"/>
      <c r="OB24" s="26"/>
      <c r="OC24" s="26"/>
      <c r="OD24" s="26"/>
      <c r="OE24" s="26"/>
      <c r="OF24" s="26"/>
      <c r="OG24" s="26"/>
      <c r="OH24" s="26"/>
      <c r="OI24" s="26"/>
      <c r="OJ24" s="26"/>
      <c r="OK24" s="26"/>
      <c r="OL24" s="26"/>
      <c r="OM24" s="26"/>
      <c r="ON24" s="26"/>
      <c r="OO24" s="26"/>
      <c r="OP24" s="26"/>
      <c r="OQ24" s="26"/>
      <c r="OR24" s="26"/>
      <c r="OS24" s="26"/>
      <c r="OT24" s="26"/>
      <c r="OU24" s="26"/>
      <c r="OV24" s="26"/>
      <c r="OW24" s="26"/>
      <c r="OX24" s="26"/>
      <c r="OY24" s="26"/>
      <c r="OZ24" s="26"/>
      <c r="PA24" s="26"/>
      <c r="PB24" s="26"/>
      <c r="PC24" s="26"/>
      <c r="PD24" s="26"/>
      <c r="PE24" s="26"/>
      <c r="PF24" s="26"/>
      <c r="PG24" s="26"/>
      <c r="PH24" s="26"/>
      <c r="PI24" s="26"/>
      <c r="PJ24" s="26"/>
      <c r="PK24" s="26"/>
      <c r="PL24" s="26"/>
      <c r="PM24" s="26"/>
      <c r="PN24" s="26"/>
      <c r="PO24" s="26"/>
      <c r="PP24" s="26"/>
      <c r="PQ24" s="26"/>
      <c r="PR24" s="26"/>
      <c r="PS24" s="26"/>
      <c r="PT24" s="26"/>
      <c r="PU24" s="26"/>
      <c r="PV24" s="26"/>
      <c r="PW24" s="26"/>
      <c r="PX24" s="26"/>
      <c r="PY24" s="26"/>
      <c r="PZ24" s="26"/>
      <c r="QA24" s="26"/>
      <c r="QB24" s="26"/>
      <c r="QC24" s="26"/>
      <c r="QD24" s="26"/>
      <c r="QE24" s="26"/>
      <c r="QF24" s="26"/>
      <c r="QG24" s="26"/>
      <c r="QH24" s="26"/>
      <c r="QI24" s="26"/>
      <c r="QJ24" s="26"/>
      <c r="QK24" s="26"/>
      <c r="QL24" s="26"/>
      <c r="QM24" s="26"/>
      <c r="QN24" s="26"/>
      <c r="QO24" s="26"/>
      <c r="QP24" s="26"/>
      <c r="QQ24" s="26"/>
      <c r="QR24" s="26"/>
      <c r="QS24" s="26"/>
      <c r="QT24" s="26"/>
      <c r="QU24" s="26"/>
      <c r="QV24" s="26"/>
      <c r="QW24" s="26"/>
      <c r="QX24" s="26"/>
      <c r="QY24" s="26"/>
      <c r="QZ24" s="26"/>
      <c r="RA24" s="26"/>
      <c r="RB24" s="26"/>
      <c r="RC24" s="26"/>
      <c r="RD24" s="26"/>
      <c r="RE24" s="26"/>
      <c r="RF24" s="26"/>
      <c r="RG24" s="26"/>
      <c r="RH24" s="26"/>
      <c r="RI24" s="26"/>
      <c r="RJ24" s="26"/>
      <c r="RK24" s="26"/>
      <c r="RL24" s="26"/>
      <c r="RM24" s="26"/>
      <c r="RN24" s="26"/>
      <c r="RO24" s="26"/>
      <c r="RP24" s="26"/>
      <c r="RQ24" s="26"/>
      <c r="RR24" s="26"/>
      <c r="RS24" s="26"/>
      <c r="RT24" s="26"/>
      <c r="RU24" s="26"/>
      <c r="RV24" s="26"/>
      <c r="RW24" s="26"/>
      <c r="RX24" s="26"/>
      <c r="RY24" s="26"/>
      <c r="RZ24" s="26"/>
      <c r="SA24" s="26"/>
      <c r="SB24" s="26"/>
      <c r="SC24" s="26"/>
      <c r="SD24" s="26"/>
      <c r="SE24" s="26"/>
      <c r="SF24" s="26"/>
      <c r="SG24" s="26"/>
      <c r="SH24" s="26"/>
      <c r="SI24" s="26"/>
      <c r="SJ24" s="26"/>
      <c r="SK24" s="26"/>
      <c r="SL24" s="26"/>
      <c r="SM24" s="26"/>
      <c r="SN24" s="26"/>
      <c r="SO24" s="26"/>
      <c r="SP24" s="26"/>
      <c r="SQ24" s="26"/>
      <c r="SR24" s="26"/>
      <c r="SS24" s="26"/>
      <c r="ST24" s="26"/>
      <c r="SU24" s="26"/>
      <c r="SV24" s="26"/>
      <c r="SW24" s="26"/>
      <c r="SX24" s="26"/>
      <c r="SY24" s="26"/>
      <c r="SZ24" s="26"/>
      <c r="TA24" s="26"/>
      <c r="TB24" s="26"/>
      <c r="TC24" s="26"/>
      <c r="TD24" s="26"/>
      <c r="TE24" s="26"/>
      <c r="TF24" s="26"/>
      <c r="TG24" s="26"/>
      <c r="TH24" s="26"/>
      <c r="TI24" s="26"/>
      <c r="TJ24" s="26"/>
      <c r="TK24" s="26"/>
      <c r="TL24" s="26"/>
      <c r="TM24" s="26"/>
      <c r="TN24" s="26"/>
      <c r="TO24" s="26"/>
      <c r="TP24" s="26"/>
      <c r="TQ24" s="26"/>
      <c r="TR24" s="26"/>
      <c r="TS24" s="26"/>
      <c r="TT24" s="26"/>
      <c r="TU24" s="26"/>
      <c r="TV24" s="26"/>
      <c r="TW24" s="26"/>
      <c r="TX24" s="26"/>
      <c r="TY24" s="26"/>
      <c r="TZ24" s="26"/>
      <c r="UA24" s="26"/>
      <c r="UB24" s="26"/>
      <c r="UC24" s="26"/>
      <c r="UD24" s="26"/>
      <c r="UE24" s="26"/>
      <c r="UF24" s="26"/>
      <c r="UG24" s="26"/>
      <c r="UH24" s="26"/>
      <c r="UI24" s="26"/>
      <c r="UJ24" s="26"/>
      <c r="UK24" s="26"/>
      <c r="UL24" s="26"/>
      <c r="UM24" s="26"/>
      <c r="UN24" s="26"/>
      <c r="UO24" s="26"/>
      <c r="UP24" s="26"/>
      <c r="UQ24" s="26"/>
      <c r="UR24" s="26"/>
      <c r="US24" s="26"/>
      <c r="UT24" s="26"/>
      <c r="UU24" s="26"/>
      <c r="UV24" s="26"/>
      <c r="UW24" s="26"/>
      <c r="UX24" s="26"/>
      <c r="UY24" s="26"/>
      <c r="UZ24" s="26"/>
      <c r="VA24" s="26"/>
      <c r="VB24" s="26"/>
      <c r="VC24" s="26"/>
      <c r="VD24" s="26"/>
      <c r="VE24" s="26"/>
      <c r="VF24" s="26"/>
      <c r="VG24" s="26"/>
      <c r="VH24" s="26"/>
      <c r="VI24" s="26"/>
      <c r="VJ24" s="26"/>
      <c r="VK24" s="26"/>
      <c r="VL24" s="26"/>
      <c r="VM24" s="26"/>
      <c r="VN24" s="26"/>
      <c r="VO24" s="26"/>
      <c r="VP24" s="26"/>
      <c r="VQ24" s="26"/>
      <c r="VR24" s="26"/>
      <c r="VS24" s="26"/>
      <c r="VT24" s="26"/>
      <c r="VU24" s="26"/>
      <c r="VV24" s="26"/>
      <c r="VW24" s="26"/>
      <c r="VX24" s="26"/>
      <c r="VY24" s="26"/>
      <c r="VZ24" s="26"/>
      <c r="WA24" s="26"/>
      <c r="WB24" s="26"/>
      <c r="WC24" s="26"/>
      <c r="WD24" s="26"/>
      <c r="WE24" s="26"/>
      <c r="WF24" s="26"/>
      <c r="WG24" s="26"/>
      <c r="WH24" s="26"/>
      <c r="WI24" s="26"/>
      <c r="WJ24" s="26"/>
      <c r="WK24" s="26"/>
      <c r="WL24" s="26"/>
      <c r="WM24" s="26"/>
      <c r="WN24" s="26"/>
      <c r="WO24" s="26"/>
      <c r="WP24" s="26"/>
      <c r="WQ24" s="26"/>
      <c r="WR24" s="26"/>
      <c r="WS24" s="26"/>
      <c r="WT24" s="26"/>
      <c r="WU24" s="26"/>
      <c r="WV24" s="26"/>
      <c r="WW24" s="26"/>
      <c r="WX24" s="26"/>
      <c r="WY24" s="26"/>
      <c r="WZ24" s="26"/>
      <c r="XA24" s="26"/>
      <c r="XB24" s="26"/>
      <c r="XC24" s="26"/>
      <c r="XD24" s="26"/>
      <c r="XE24" s="26"/>
      <c r="XF24" s="26"/>
      <c r="XG24" s="26"/>
      <c r="XH24" s="26"/>
      <c r="XI24" s="26"/>
      <c r="XJ24" s="26"/>
      <c r="XK24" s="26"/>
      <c r="XL24" s="26"/>
      <c r="XM24" s="26"/>
      <c r="XN24" s="26"/>
      <c r="XO24" s="26"/>
      <c r="XP24" s="26"/>
      <c r="XQ24" s="26"/>
      <c r="XR24" s="26"/>
      <c r="XS24" s="26"/>
      <c r="XT24" s="26"/>
      <c r="XU24" s="26"/>
      <c r="XV24" s="26"/>
      <c r="XW24" s="26"/>
      <c r="XX24" s="26"/>
      <c r="XY24" s="26"/>
      <c r="XZ24" s="26"/>
      <c r="YA24" s="26"/>
      <c r="YB24" s="26"/>
      <c r="YC24" s="26"/>
      <c r="YD24" s="26"/>
      <c r="YE24" s="26"/>
      <c r="YF24" s="26"/>
      <c r="YG24" s="26"/>
      <c r="YH24" s="26"/>
      <c r="YI24" s="26"/>
      <c r="YJ24" s="26"/>
      <c r="YK24" s="26"/>
      <c r="YL24" s="26"/>
      <c r="YM24" s="26"/>
      <c r="YN24" s="26"/>
      <c r="YO24" s="26"/>
      <c r="YP24" s="26"/>
      <c r="YQ24" s="26"/>
      <c r="YR24" s="26"/>
      <c r="YS24" s="26"/>
      <c r="YT24" s="26"/>
      <c r="YU24" s="26"/>
      <c r="YV24" s="26"/>
      <c r="YW24" s="26"/>
      <c r="YX24" s="26"/>
      <c r="YY24" s="26"/>
      <c r="YZ24" s="26"/>
      <c r="ZA24" s="26"/>
      <c r="ZB24" s="26"/>
      <c r="ZC24" s="26"/>
      <c r="ZD24" s="26"/>
      <c r="ZE24" s="26"/>
      <c r="ZF24" s="26"/>
      <c r="ZG24" s="26"/>
      <c r="ZH24" s="26"/>
      <c r="ZI24" s="26"/>
      <c r="ZJ24" s="26"/>
      <c r="ZK24" s="26"/>
      <c r="ZL24" s="26"/>
      <c r="ZM24" s="26"/>
      <c r="ZN24" s="26"/>
      <c r="ZO24" s="26"/>
      <c r="ZP24" s="26"/>
      <c r="ZQ24" s="26"/>
      <c r="ZR24" s="26"/>
      <c r="ZS24" s="26"/>
      <c r="ZT24" s="26"/>
      <c r="ZU24" s="26"/>
      <c r="ZV24" s="26"/>
      <c r="ZW24" s="26"/>
      <c r="ZX24" s="26"/>
      <c r="ZY24" s="26"/>
      <c r="ZZ24" s="26"/>
      <c r="AAA24" s="26"/>
      <c r="AAB24" s="26"/>
      <c r="AAC24" s="26"/>
      <c r="AAD24" s="26"/>
      <c r="AAE24" s="26"/>
      <c r="AAF24" s="26"/>
      <c r="AAG24" s="26"/>
      <c r="AAH24" s="26"/>
      <c r="AAI24" s="26"/>
      <c r="AAJ24" s="26"/>
      <c r="AAK24" s="26"/>
      <c r="AAL24" s="26"/>
      <c r="AAM24" s="26"/>
      <c r="AAN24" s="26"/>
      <c r="AAO24" s="26"/>
      <c r="AAP24" s="26"/>
      <c r="AAQ24" s="26"/>
      <c r="AAR24" s="26"/>
      <c r="AAS24" s="26"/>
      <c r="AAT24" s="26"/>
      <c r="AAU24" s="26"/>
      <c r="AAV24" s="26"/>
      <c r="AAW24" s="26"/>
      <c r="AAX24" s="26"/>
      <c r="AAY24" s="26"/>
      <c r="AAZ24" s="26"/>
      <c r="ABA24" s="26"/>
      <c r="ABB24" s="26"/>
      <c r="ABC24" s="26"/>
      <c r="ABD24" s="26"/>
      <c r="ABE24" s="26"/>
      <c r="ABF24" s="26"/>
      <c r="ABG24" s="26"/>
      <c r="ABH24" s="26"/>
      <c r="ABI24" s="26"/>
      <c r="ABJ24" s="26"/>
      <c r="ABK24" s="26"/>
      <c r="ABL24" s="26"/>
      <c r="ABM24" s="26"/>
      <c r="ABN24" s="26"/>
      <c r="ABO24" s="26"/>
      <c r="ABP24" s="26"/>
      <c r="ABQ24" s="26"/>
      <c r="ABR24" s="26"/>
      <c r="ABS24" s="26"/>
      <c r="ABT24" s="26"/>
      <c r="ABU24" s="26"/>
      <c r="ABV24" s="26"/>
      <c r="ABW24" s="26"/>
      <c r="ABX24" s="26"/>
      <c r="ABY24" s="26"/>
      <c r="ABZ24" s="26"/>
      <c r="ACA24" s="26"/>
      <c r="ACB24" s="26"/>
      <c r="ACC24" s="26"/>
      <c r="ACD24" s="26"/>
      <c r="ACE24" s="26"/>
      <c r="ACF24" s="26"/>
      <c r="ACG24" s="26"/>
      <c r="ACH24" s="26"/>
      <c r="ACI24" s="26"/>
      <c r="ACJ24" s="26"/>
      <c r="ACK24" s="26"/>
      <c r="ACL24" s="26"/>
      <c r="ACM24" s="26"/>
      <c r="ACN24" s="26"/>
      <c r="ACO24" s="26"/>
      <c r="ACP24" s="26"/>
      <c r="ACQ24" s="26"/>
      <c r="ACR24" s="26"/>
      <c r="ACS24" s="26"/>
      <c r="ACT24" s="26"/>
      <c r="ACU24" s="26"/>
      <c r="ACV24" s="26"/>
      <c r="ACW24" s="26"/>
      <c r="ACX24" s="26"/>
      <c r="ACY24" s="26"/>
      <c r="ACZ24" s="26"/>
      <c r="ADA24" s="26"/>
      <c r="ADB24" s="26"/>
      <c r="ADC24" s="26"/>
      <c r="ADD24" s="26"/>
      <c r="ADE24" s="26"/>
      <c r="ADF24" s="26"/>
      <c r="ADG24" s="26"/>
      <c r="ADH24" s="26"/>
      <c r="ADI24" s="26"/>
      <c r="ADJ24" s="26"/>
      <c r="ADK24" s="26"/>
      <c r="ADL24" s="26"/>
      <c r="ADM24" s="26"/>
      <c r="ADN24" s="26"/>
      <c r="ADO24" s="26"/>
      <c r="ADP24" s="26"/>
      <c r="ADQ24" s="26"/>
      <c r="ADR24" s="26"/>
      <c r="ADS24" s="26"/>
      <c r="ADT24" s="26"/>
      <c r="ADU24" s="26"/>
      <c r="ADV24" s="26"/>
      <c r="ADW24" s="26"/>
      <c r="ADX24" s="26"/>
      <c r="ADY24" s="26"/>
      <c r="ADZ24" s="26"/>
      <c r="AEA24" s="26"/>
      <c r="AEB24" s="26"/>
      <c r="AEC24" s="26"/>
      <c r="AED24" s="26"/>
      <c r="AEE24" s="26"/>
      <c r="AEF24" s="26"/>
      <c r="AEG24" s="26"/>
      <c r="AEH24" s="26"/>
      <c r="AEI24" s="26"/>
      <c r="AEJ24" s="26"/>
      <c r="AEK24" s="26"/>
      <c r="AEL24" s="26"/>
      <c r="AEM24" s="26"/>
      <c r="AEN24" s="26"/>
      <c r="AEO24" s="26"/>
      <c r="AEP24" s="26"/>
      <c r="AEQ24" s="26"/>
      <c r="AER24" s="26"/>
      <c r="AES24" s="26"/>
      <c r="AET24" s="26"/>
      <c r="AEU24" s="26"/>
      <c r="AEV24" s="26"/>
      <c r="AEW24" s="26"/>
      <c r="AEX24" s="26"/>
      <c r="AEY24" s="26"/>
      <c r="AEZ24" s="26"/>
      <c r="AFA24" s="26"/>
      <c r="AFB24" s="26"/>
      <c r="AFC24" s="26"/>
      <c r="AFD24" s="26"/>
      <c r="AFE24" s="26"/>
      <c r="AFF24" s="26"/>
      <c r="AFG24" s="26"/>
      <c r="AFH24" s="26"/>
      <c r="AFI24" s="26"/>
      <c r="AFJ24" s="26"/>
      <c r="AFK24" s="26"/>
      <c r="AFL24" s="26"/>
      <c r="AFM24" s="26"/>
      <c r="AFN24" s="26"/>
      <c r="AFO24" s="26"/>
      <c r="AFP24" s="26"/>
      <c r="AFQ24" s="26"/>
      <c r="AFR24" s="26"/>
      <c r="AFS24" s="26"/>
      <c r="AFT24" s="26"/>
      <c r="AFU24" s="26"/>
      <c r="AFV24" s="26"/>
    </row>
    <row r="25" spans="1:854" ht="14.1" customHeight="1" x14ac:dyDescent="0.2">
      <c r="A25" s="227"/>
      <c r="B25" s="93"/>
      <c r="C25" s="93"/>
      <c r="D25" s="93"/>
      <c r="E25" s="93"/>
    </row>
    <row r="26" spans="1:854" ht="14.1" customHeight="1" x14ac:dyDescent="0.2">
      <c r="A26" s="227" t="s">
        <v>275</v>
      </c>
      <c r="B26" s="93"/>
      <c r="C26" s="93"/>
      <c r="D26" s="93"/>
      <c r="E26" s="93"/>
    </row>
    <row r="27" spans="1:854" ht="14.1" customHeight="1" x14ac:dyDescent="0.2">
      <c r="A27" s="226" t="s">
        <v>276</v>
      </c>
      <c r="B27" s="93">
        <v>17000</v>
      </c>
      <c r="C27" s="93">
        <v>16796.112739</v>
      </c>
      <c r="D27" s="93">
        <v>16317.568337999999</v>
      </c>
      <c r="E27" s="93">
        <v>15352.189824999999</v>
      </c>
    </row>
    <row r="28" spans="1:854" ht="14.1" customHeight="1" x14ac:dyDescent="0.2">
      <c r="A28" s="226" t="s">
        <v>277</v>
      </c>
      <c r="B28" s="93">
        <v>50</v>
      </c>
      <c r="C28" s="93">
        <v>15.475476</v>
      </c>
      <c r="D28" s="93">
        <v>20.197171999999998</v>
      </c>
      <c r="E28" s="93">
        <v>62.848523999999998</v>
      </c>
    </row>
    <row r="29" spans="1:854" ht="14.1" customHeight="1" x14ac:dyDescent="0.2">
      <c r="A29" s="226" t="s">
        <v>278</v>
      </c>
      <c r="B29" s="93">
        <v>0</v>
      </c>
      <c r="C29" s="93">
        <v>0.33970400000000001</v>
      </c>
      <c r="D29" s="93">
        <v>0.65905999999999998</v>
      </c>
      <c r="E29" s="93">
        <v>45.877591000000002</v>
      </c>
    </row>
    <row r="30" spans="1:854" ht="14.1" customHeight="1" x14ac:dyDescent="0.2">
      <c r="A30" s="226" t="s">
        <v>279</v>
      </c>
      <c r="B30" s="93"/>
      <c r="C30" s="93">
        <v>0</v>
      </c>
      <c r="D30" s="93">
        <v>0</v>
      </c>
      <c r="E30" s="93">
        <v>0</v>
      </c>
    </row>
    <row r="31" spans="1:854" ht="14.1" customHeight="1" x14ac:dyDescent="0.2">
      <c r="A31" s="226" t="s">
        <v>280</v>
      </c>
      <c r="B31" s="93">
        <v>1500</v>
      </c>
      <c r="C31" s="93">
        <v>1368.001252</v>
      </c>
      <c r="D31" s="93">
        <v>1478.8743119999999</v>
      </c>
      <c r="E31" s="93">
        <v>1197.716414</v>
      </c>
    </row>
    <row r="32" spans="1:854" ht="14.1" customHeight="1" x14ac:dyDescent="0.2">
      <c r="A32" s="226" t="s">
        <v>281</v>
      </c>
      <c r="B32" s="93">
        <v>8000</v>
      </c>
      <c r="C32" s="93">
        <v>7631.1502959999998</v>
      </c>
      <c r="D32" s="93">
        <v>7759.6853929999997</v>
      </c>
      <c r="E32" s="93">
        <v>8858.7738850000005</v>
      </c>
    </row>
    <row r="33" spans="1:854" ht="14.1" customHeight="1" x14ac:dyDescent="0.2">
      <c r="A33" s="226" t="s">
        <v>282</v>
      </c>
      <c r="B33" s="93">
        <v>1600</v>
      </c>
      <c r="C33" s="93">
        <v>1476.605487</v>
      </c>
      <c r="D33" s="93">
        <v>1580.2164069999999</v>
      </c>
      <c r="E33" s="93">
        <v>1258.986103</v>
      </c>
    </row>
    <row r="34" spans="1:854" ht="15.6" customHeight="1" x14ac:dyDescent="0.35">
      <c r="A34" s="226" t="s">
        <v>283</v>
      </c>
      <c r="B34" s="94">
        <v>15</v>
      </c>
      <c r="C34" s="94">
        <v>12.682361999999999</v>
      </c>
      <c r="D34" s="94">
        <v>15.186711000000001</v>
      </c>
      <c r="E34" s="94">
        <v>14.217675</v>
      </c>
    </row>
    <row r="35" spans="1:854" ht="14.1" customHeight="1" x14ac:dyDescent="0.2">
      <c r="A35" s="226" t="s">
        <v>284</v>
      </c>
      <c r="B35" s="93">
        <v>11115</v>
      </c>
      <c r="C35" s="93">
        <v>10488.439397</v>
      </c>
      <c r="D35" s="93">
        <v>10833.962823</v>
      </c>
      <c r="E35" s="93">
        <v>11329.694077</v>
      </c>
    </row>
    <row r="36" spans="1:854" ht="14.1" customHeight="1" x14ac:dyDescent="0.2">
      <c r="A36" s="226" t="s">
        <v>285</v>
      </c>
      <c r="B36" s="93">
        <v>100</v>
      </c>
      <c r="C36" s="93">
        <v>138.433269</v>
      </c>
      <c r="D36" s="93">
        <v>109.01428300000001</v>
      </c>
      <c r="E36" s="93">
        <v>96.023921999999999</v>
      </c>
    </row>
    <row r="37" spans="1:854" ht="14.1" customHeight="1" x14ac:dyDescent="0.2">
      <c r="A37" s="226" t="s">
        <v>286</v>
      </c>
      <c r="B37" s="93">
        <v>2650</v>
      </c>
      <c r="C37" s="93">
        <v>3073.353795</v>
      </c>
      <c r="D37" s="93">
        <v>2643.1363799999999</v>
      </c>
      <c r="E37" s="93">
        <v>3086.7146590000002</v>
      </c>
    </row>
    <row r="38" spans="1:854" ht="14.1" customHeight="1" x14ac:dyDescent="0.2">
      <c r="A38" s="226" t="s">
        <v>287</v>
      </c>
      <c r="B38" s="93">
        <v>70</v>
      </c>
      <c r="C38" s="93">
        <v>66.176535999999999</v>
      </c>
      <c r="D38" s="93">
        <v>71.375711999999993</v>
      </c>
      <c r="E38" s="93">
        <v>65.672248999999994</v>
      </c>
    </row>
    <row r="39" spans="1:854" ht="14.1" customHeight="1" x14ac:dyDescent="0.2">
      <c r="A39" s="226" t="s">
        <v>288</v>
      </c>
      <c r="B39" s="93">
        <v>16</v>
      </c>
      <c r="C39" s="93">
        <v>10.475721</v>
      </c>
      <c r="D39" s="93">
        <v>16.225439999999999</v>
      </c>
      <c r="E39" s="93">
        <v>15.510652</v>
      </c>
    </row>
    <row r="40" spans="1:854" ht="14.1" customHeight="1" x14ac:dyDescent="0.2">
      <c r="A40" s="226" t="s">
        <v>289</v>
      </c>
      <c r="B40" s="93">
        <v>14</v>
      </c>
      <c r="C40" s="93">
        <v>17.55837</v>
      </c>
      <c r="D40" s="93">
        <v>13.53321</v>
      </c>
      <c r="E40" s="93">
        <v>15.155263</v>
      </c>
    </row>
    <row r="41" spans="1:854" x14ac:dyDescent="0.2">
      <c r="A41" s="226" t="s">
        <v>290</v>
      </c>
      <c r="B41" s="93">
        <v>3700</v>
      </c>
      <c r="C41" s="93">
        <v>3554.7314649999998</v>
      </c>
      <c r="D41" s="93">
        <v>3904.9879219999998</v>
      </c>
      <c r="E41" s="93">
        <v>4031.4354109999999</v>
      </c>
    </row>
    <row r="42" spans="1:854" x14ac:dyDescent="0.2">
      <c r="A42" s="226" t="s">
        <v>291</v>
      </c>
      <c r="B42" s="93">
        <v>25</v>
      </c>
      <c r="C42" s="93">
        <v>13.511231</v>
      </c>
      <c r="D42" s="93">
        <v>14.269754000000001</v>
      </c>
      <c r="E42" s="93">
        <v>35.708671000000002</v>
      </c>
    </row>
    <row r="43" spans="1:854" s="29" customFormat="1" ht="13.5" thickBot="1" x14ac:dyDescent="0.25">
      <c r="A43" s="227" t="s">
        <v>292</v>
      </c>
      <c r="B43" s="97">
        <v>34740</v>
      </c>
      <c r="C43" s="97">
        <v>34174.607703000001</v>
      </c>
      <c r="D43" s="97">
        <v>33944.930094000003</v>
      </c>
      <c r="E43" s="97">
        <v>34136.830843999989</v>
      </c>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c r="JC43" s="22"/>
      <c r="JD43" s="22"/>
      <c r="JE43" s="22"/>
      <c r="JF43" s="22"/>
      <c r="JG43" s="22"/>
      <c r="JH43" s="22"/>
      <c r="JI43" s="22"/>
      <c r="JJ43" s="22"/>
      <c r="JK43" s="22"/>
      <c r="JL43" s="22"/>
      <c r="JM43" s="22"/>
      <c r="JN43" s="22"/>
      <c r="JO43" s="22"/>
      <c r="JP43" s="22"/>
      <c r="JQ43" s="22"/>
      <c r="JR43" s="22"/>
      <c r="JS43" s="22"/>
      <c r="JT43" s="22"/>
      <c r="JU43" s="22"/>
      <c r="JV43" s="22"/>
      <c r="JW43" s="22"/>
      <c r="JX43" s="22"/>
      <c r="JY43" s="22"/>
      <c r="JZ43" s="22"/>
      <c r="KA43" s="22"/>
      <c r="KB43" s="22"/>
      <c r="KC43" s="22"/>
      <c r="KD43" s="22"/>
      <c r="KE43" s="22"/>
      <c r="KF43" s="22"/>
      <c r="KG43" s="22"/>
      <c r="KH43" s="22"/>
      <c r="KI43" s="22"/>
      <c r="KJ43" s="22"/>
      <c r="KK43" s="22"/>
      <c r="KL43" s="22"/>
      <c r="KM43" s="22"/>
      <c r="KN43" s="22"/>
      <c r="KO43" s="22"/>
      <c r="KP43" s="22"/>
      <c r="KQ43" s="22"/>
      <c r="KR43" s="22"/>
      <c r="KS43" s="22"/>
      <c r="KT43" s="22"/>
      <c r="KU43" s="22"/>
      <c r="KV43" s="22"/>
      <c r="KW43" s="22"/>
      <c r="KX43" s="22"/>
      <c r="KY43" s="22"/>
      <c r="KZ43" s="22"/>
      <c r="LA43" s="22"/>
      <c r="LB43" s="22"/>
      <c r="LC43" s="22"/>
      <c r="LD43" s="22"/>
      <c r="LE43" s="22"/>
      <c r="LF43" s="22"/>
      <c r="LG43" s="22"/>
      <c r="LH43" s="22"/>
      <c r="LI43" s="22"/>
      <c r="LJ43" s="22"/>
      <c r="LK43" s="22"/>
      <c r="LL43" s="22"/>
      <c r="LM43" s="22"/>
      <c r="LN43" s="22"/>
      <c r="LO43" s="22"/>
      <c r="LP43" s="22"/>
      <c r="LQ43" s="22"/>
      <c r="LR43" s="22"/>
      <c r="LS43" s="22"/>
      <c r="LT43" s="22"/>
      <c r="LU43" s="22"/>
      <c r="LV43" s="22"/>
      <c r="LW43" s="22"/>
      <c r="LX43" s="22"/>
      <c r="LY43" s="22"/>
      <c r="LZ43" s="22"/>
      <c r="MA43" s="22"/>
      <c r="MB43" s="22"/>
      <c r="MC43" s="22"/>
      <c r="MD43" s="22"/>
      <c r="ME43" s="22"/>
      <c r="MF43" s="22"/>
      <c r="MG43" s="22"/>
      <c r="MH43" s="22"/>
      <c r="MI43" s="22"/>
      <c r="MJ43" s="22"/>
      <c r="MK43" s="22"/>
      <c r="ML43" s="22"/>
      <c r="MM43" s="22"/>
      <c r="MN43" s="22"/>
      <c r="MO43" s="22"/>
      <c r="MP43" s="22"/>
      <c r="MQ43" s="22"/>
      <c r="MR43" s="22"/>
      <c r="MS43" s="22"/>
      <c r="MT43" s="22"/>
      <c r="MU43" s="22"/>
      <c r="MV43" s="22"/>
      <c r="MW43" s="22"/>
      <c r="MX43" s="22"/>
      <c r="MY43" s="22"/>
      <c r="MZ43" s="22"/>
      <c r="NA43" s="22"/>
      <c r="NB43" s="22"/>
      <c r="NC43" s="22"/>
      <c r="ND43" s="22"/>
      <c r="NE43" s="22"/>
      <c r="NF43" s="22"/>
      <c r="NG43" s="22"/>
      <c r="NH43" s="22"/>
      <c r="NI43" s="22"/>
      <c r="NJ43" s="22"/>
      <c r="NK43" s="22"/>
      <c r="NL43" s="22"/>
      <c r="NM43" s="22"/>
      <c r="NN43" s="22"/>
      <c r="NO43" s="22"/>
      <c r="NP43" s="22"/>
      <c r="NQ43" s="22"/>
      <c r="NR43" s="22"/>
      <c r="NS43" s="22"/>
      <c r="NT43" s="22"/>
      <c r="NU43" s="22"/>
      <c r="NV43" s="22"/>
      <c r="NW43" s="22"/>
      <c r="NX43" s="22"/>
      <c r="NY43" s="22"/>
      <c r="NZ43" s="22"/>
      <c r="OA43" s="22"/>
      <c r="OB43" s="22"/>
      <c r="OC43" s="22"/>
      <c r="OD43" s="22"/>
      <c r="OE43" s="22"/>
      <c r="OF43" s="22"/>
      <c r="OG43" s="22"/>
      <c r="OH43" s="22"/>
      <c r="OI43" s="22"/>
      <c r="OJ43" s="22"/>
      <c r="OK43" s="22"/>
      <c r="OL43" s="22"/>
      <c r="OM43" s="22"/>
      <c r="ON43" s="22"/>
      <c r="OO43" s="22"/>
      <c r="OP43" s="22"/>
      <c r="OQ43" s="22"/>
      <c r="OR43" s="22"/>
      <c r="OS43" s="22"/>
      <c r="OT43" s="22"/>
      <c r="OU43" s="22"/>
      <c r="OV43" s="22"/>
      <c r="OW43" s="22"/>
      <c r="OX43" s="22"/>
      <c r="OY43" s="22"/>
      <c r="OZ43" s="22"/>
      <c r="PA43" s="22"/>
      <c r="PB43" s="22"/>
      <c r="PC43" s="22"/>
      <c r="PD43" s="22"/>
      <c r="PE43" s="22"/>
      <c r="PF43" s="22"/>
      <c r="PG43" s="22"/>
      <c r="PH43" s="22"/>
      <c r="PI43" s="22"/>
      <c r="PJ43" s="22"/>
      <c r="PK43" s="22"/>
      <c r="PL43" s="22"/>
      <c r="PM43" s="22"/>
      <c r="PN43" s="22"/>
      <c r="PO43" s="22"/>
      <c r="PP43" s="22"/>
      <c r="PQ43" s="22"/>
      <c r="PR43" s="22"/>
      <c r="PS43" s="22"/>
      <c r="PT43" s="22"/>
      <c r="PU43" s="22"/>
      <c r="PV43" s="22"/>
      <c r="PW43" s="22"/>
      <c r="PX43" s="22"/>
      <c r="PY43" s="22"/>
      <c r="PZ43" s="22"/>
      <c r="QA43" s="22"/>
      <c r="QB43" s="22"/>
      <c r="QC43" s="22"/>
      <c r="QD43" s="22"/>
      <c r="QE43" s="22"/>
      <c r="QF43" s="22"/>
      <c r="QG43" s="22"/>
      <c r="QH43" s="22"/>
      <c r="QI43" s="22"/>
      <c r="QJ43" s="22"/>
      <c r="QK43" s="22"/>
      <c r="QL43" s="22"/>
      <c r="QM43" s="22"/>
      <c r="QN43" s="22"/>
      <c r="QO43" s="22"/>
      <c r="QP43" s="22"/>
      <c r="QQ43" s="22"/>
      <c r="QR43" s="22"/>
      <c r="QS43" s="22"/>
      <c r="QT43" s="22"/>
      <c r="QU43" s="22"/>
      <c r="QV43" s="22"/>
      <c r="QW43" s="22"/>
      <c r="QX43" s="22"/>
      <c r="QY43" s="22"/>
      <c r="QZ43" s="22"/>
      <c r="RA43" s="22"/>
      <c r="RB43" s="22"/>
      <c r="RC43" s="22"/>
      <c r="RD43" s="22"/>
      <c r="RE43" s="22"/>
      <c r="RF43" s="22"/>
      <c r="RG43" s="22"/>
      <c r="RH43" s="22"/>
      <c r="RI43" s="22"/>
      <c r="RJ43" s="22"/>
      <c r="RK43" s="22"/>
      <c r="RL43" s="22"/>
      <c r="RM43" s="22"/>
      <c r="RN43" s="22"/>
      <c r="RO43" s="22"/>
      <c r="RP43" s="22"/>
      <c r="RQ43" s="22"/>
      <c r="RR43" s="22"/>
      <c r="RS43" s="22"/>
      <c r="RT43" s="22"/>
      <c r="RU43" s="22"/>
      <c r="RV43" s="22"/>
      <c r="RW43" s="22"/>
      <c r="RX43" s="22"/>
      <c r="RY43" s="22"/>
      <c r="RZ43" s="22"/>
      <c r="SA43" s="22"/>
      <c r="SB43" s="22"/>
      <c r="SC43" s="22"/>
      <c r="SD43" s="22"/>
      <c r="SE43" s="22"/>
      <c r="SF43" s="22"/>
      <c r="SG43" s="22"/>
      <c r="SH43" s="22"/>
      <c r="SI43" s="22"/>
      <c r="SJ43" s="22"/>
      <c r="SK43" s="22"/>
      <c r="SL43" s="22"/>
      <c r="SM43" s="22"/>
      <c r="SN43" s="22"/>
      <c r="SO43" s="22"/>
      <c r="SP43" s="22"/>
      <c r="SQ43" s="22"/>
      <c r="SR43" s="22"/>
      <c r="SS43" s="22"/>
      <c r="ST43" s="22"/>
      <c r="SU43" s="22"/>
      <c r="SV43" s="22"/>
      <c r="SW43" s="22"/>
      <c r="SX43" s="22"/>
      <c r="SY43" s="22"/>
      <c r="SZ43" s="22"/>
      <c r="TA43" s="22"/>
      <c r="TB43" s="22"/>
      <c r="TC43" s="22"/>
      <c r="TD43" s="22"/>
      <c r="TE43" s="22"/>
      <c r="TF43" s="22"/>
      <c r="TG43" s="22"/>
      <c r="TH43" s="22"/>
      <c r="TI43" s="22"/>
      <c r="TJ43" s="22"/>
      <c r="TK43" s="22"/>
      <c r="TL43" s="22"/>
      <c r="TM43" s="22"/>
      <c r="TN43" s="22"/>
      <c r="TO43" s="22"/>
      <c r="TP43" s="22"/>
      <c r="TQ43" s="22"/>
      <c r="TR43" s="22"/>
      <c r="TS43" s="22"/>
      <c r="TT43" s="22"/>
      <c r="TU43" s="22"/>
      <c r="TV43" s="22"/>
      <c r="TW43" s="22"/>
      <c r="TX43" s="22"/>
      <c r="TY43" s="22"/>
      <c r="TZ43" s="22"/>
      <c r="UA43" s="22"/>
      <c r="UB43" s="22"/>
      <c r="UC43" s="22"/>
      <c r="UD43" s="22"/>
      <c r="UE43" s="22"/>
      <c r="UF43" s="22"/>
      <c r="UG43" s="22"/>
      <c r="UH43" s="22"/>
      <c r="UI43" s="22"/>
      <c r="UJ43" s="22"/>
      <c r="UK43" s="22"/>
      <c r="UL43" s="22"/>
      <c r="UM43" s="22"/>
      <c r="UN43" s="22"/>
      <c r="UO43" s="22"/>
      <c r="UP43" s="22"/>
      <c r="UQ43" s="22"/>
      <c r="UR43" s="22"/>
      <c r="US43" s="22"/>
      <c r="UT43" s="22"/>
      <c r="UU43" s="22"/>
      <c r="UV43" s="22"/>
      <c r="UW43" s="22"/>
      <c r="UX43" s="22"/>
      <c r="UY43" s="22"/>
      <c r="UZ43" s="22"/>
      <c r="VA43" s="22"/>
      <c r="VB43" s="22"/>
      <c r="VC43" s="22"/>
      <c r="VD43" s="22"/>
      <c r="VE43" s="22"/>
      <c r="VF43" s="22"/>
      <c r="VG43" s="22"/>
      <c r="VH43" s="22"/>
      <c r="VI43" s="22"/>
      <c r="VJ43" s="22"/>
      <c r="VK43" s="22"/>
      <c r="VL43" s="22"/>
      <c r="VM43" s="22"/>
      <c r="VN43" s="22"/>
      <c r="VO43" s="22"/>
      <c r="VP43" s="22"/>
      <c r="VQ43" s="22"/>
      <c r="VR43" s="22"/>
      <c r="VS43" s="22"/>
      <c r="VT43" s="22"/>
      <c r="VU43" s="22"/>
      <c r="VV43" s="22"/>
      <c r="VW43" s="22"/>
      <c r="VX43" s="22"/>
      <c r="VY43" s="22"/>
      <c r="VZ43" s="22"/>
      <c r="WA43" s="22"/>
      <c r="WB43" s="22"/>
      <c r="WC43" s="22"/>
      <c r="WD43" s="22"/>
      <c r="WE43" s="22"/>
      <c r="WF43" s="22"/>
      <c r="WG43" s="22"/>
      <c r="WH43" s="22"/>
      <c r="WI43" s="22"/>
      <c r="WJ43" s="22"/>
      <c r="WK43" s="22"/>
      <c r="WL43" s="22"/>
      <c r="WM43" s="22"/>
      <c r="WN43" s="22"/>
      <c r="WO43" s="22"/>
      <c r="WP43" s="22"/>
      <c r="WQ43" s="22"/>
      <c r="WR43" s="22"/>
      <c r="WS43" s="22"/>
      <c r="WT43" s="22"/>
      <c r="WU43" s="22"/>
      <c r="WV43" s="22"/>
      <c r="WW43" s="22"/>
      <c r="WX43" s="22"/>
      <c r="WY43" s="22"/>
      <c r="WZ43" s="22"/>
      <c r="XA43" s="22"/>
      <c r="XB43" s="22"/>
      <c r="XC43" s="22"/>
      <c r="XD43" s="22"/>
      <c r="XE43" s="22"/>
      <c r="XF43" s="22"/>
      <c r="XG43" s="22"/>
      <c r="XH43" s="22"/>
      <c r="XI43" s="22"/>
      <c r="XJ43" s="22"/>
      <c r="XK43" s="22"/>
      <c r="XL43" s="22"/>
      <c r="XM43" s="22"/>
      <c r="XN43" s="22"/>
      <c r="XO43" s="22"/>
      <c r="XP43" s="22"/>
      <c r="XQ43" s="22"/>
      <c r="XR43" s="22"/>
      <c r="XS43" s="22"/>
      <c r="XT43" s="22"/>
      <c r="XU43" s="22"/>
      <c r="XV43" s="22"/>
      <c r="XW43" s="22"/>
      <c r="XX43" s="22"/>
      <c r="XY43" s="22"/>
      <c r="XZ43" s="22"/>
      <c r="YA43" s="22"/>
      <c r="YB43" s="22"/>
      <c r="YC43" s="22"/>
      <c r="YD43" s="22"/>
      <c r="YE43" s="22"/>
      <c r="YF43" s="22"/>
      <c r="YG43" s="22"/>
      <c r="YH43" s="22"/>
      <c r="YI43" s="22"/>
      <c r="YJ43" s="22"/>
      <c r="YK43" s="22"/>
      <c r="YL43" s="22"/>
      <c r="YM43" s="22"/>
      <c r="YN43" s="22"/>
      <c r="YO43" s="22"/>
      <c r="YP43" s="22"/>
      <c r="YQ43" s="22"/>
      <c r="YR43" s="22"/>
      <c r="YS43" s="22"/>
      <c r="YT43" s="22"/>
      <c r="YU43" s="22"/>
      <c r="YV43" s="22"/>
      <c r="YW43" s="22"/>
      <c r="YX43" s="22"/>
      <c r="YY43" s="22"/>
      <c r="YZ43" s="22"/>
      <c r="ZA43" s="22"/>
      <c r="ZB43" s="22"/>
      <c r="ZC43" s="22"/>
      <c r="ZD43" s="22"/>
      <c r="ZE43" s="22"/>
      <c r="ZF43" s="22"/>
      <c r="ZG43" s="22"/>
      <c r="ZH43" s="22"/>
      <c r="ZI43" s="22"/>
      <c r="ZJ43" s="22"/>
      <c r="ZK43" s="22"/>
      <c r="ZL43" s="22"/>
      <c r="ZM43" s="22"/>
      <c r="ZN43" s="22"/>
      <c r="ZO43" s="22"/>
      <c r="ZP43" s="22"/>
      <c r="ZQ43" s="22"/>
      <c r="ZR43" s="22"/>
      <c r="ZS43" s="22"/>
      <c r="ZT43" s="22"/>
      <c r="ZU43" s="22"/>
      <c r="ZV43" s="22"/>
      <c r="ZW43" s="22"/>
      <c r="ZX43" s="22"/>
      <c r="ZY43" s="22"/>
      <c r="ZZ43" s="22"/>
      <c r="AAA43" s="22"/>
      <c r="AAB43" s="22"/>
      <c r="AAC43" s="22"/>
      <c r="AAD43" s="22"/>
      <c r="AAE43" s="22"/>
      <c r="AAF43" s="22"/>
      <c r="AAG43" s="22"/>
      <c r="AAH43" s="22"/>
      <c r="AAI43" s="22"/>
      <c r="AAJ43" s="22"/>
      <c r="AAK43" s="22"/>
      <c r="AAL43" s="22"/>
      <c r="AAM43" s="22"/>
      <c r="AAN43" s="22"/>
      <c r="AAO43" s="22"/>
      <c r="AAP43" s="22"/>
      <c r="AAQ43" s="22"/>
      <c r="AAR43" s="22"/>
      <c r="AAS43" s="22"/>
      <c r="AAT43" s="22"/>
      <c r="AAU43" s="22"/>
      <c r="AAV43" s="22"/>
      <c r="AAW43" s="22"/>
      <c r="AAX43" s="22"/>
      <c r="AAY43" s="22"/>
      <c r="AAZ43" s="22"/>
      <c r="ABA43" s="22"/>
      <c r="ABB43" s="22"/>
      <c r="ABC43" s="22"/>
      <c r="ABD43" s="22"/>
      <c r="ABE43" s="22"/>
      <c r="ABF43" s="22"/>
      <c r="ABG43" s="22"/>
      <c r="ABH43" s="22"/>
      <c r="ABI43" s="22"/>
      <c r="ABJ43" s="22"/>
      <c r="ABK43" s="22"/>
      <c r="ABL43" s="22"/>
      <c r="ABM43" s="22"/>
      <c r="ABN43" s="22"/>
      <c r="ABO43" s="22"/>
      <c r="ABP43" s="22"/>
      <c r="ABQ43" s="22"/>
      <c r="ABR43" s="22"/>
      <c r="ABS43" s="22"/>
      <c r="ABT43" s="22"/>
      <c r="ABU43" s="22"/>
      <c r="ABV43" s="22"/>
      <c r="ABW43" s="22"/>
      <c r="ABX43" s="22"/>
      <c r="ABY43" s="22"/>
      <c r="ABZ43" s="22"/>
      <c r="ACA43" s="22"/>
      <c r="ACB43" s="22"/>
      <c r="ACC43" s="22"/>
      <c r="ACD43" s="22"/>
      <c r="ACE43" s="22"/>
      <c r="ACF43" s="22"/>
      <c r="ACG43" s="22"/>
      <c r="ACH43" s="22"/>
      <c r="ACI43" s="22"/>
      <c r="ACJ43" s="22"/>
      <c r="ACK43" s="22"/>
      <c r="ACL43" s="22"/>
      <c r="ACM43" s="22"/>
      <c r="ACN43" s="22"/>
      <c r="ACO43" s="22"/>
      <c r="ACP43" s="22"/>
      <c r="ACQ43" s="22"/>
      <c r="ACR43" s="22"/>
      <c r="ACS43" s="22"/>
      <c r="ACT43" s="22"/>
      <c r="ACU43" s="22"/>
      <c r="ACV43" s="22"/>
      <c r="ACW43" s="22"/>
      <c r="ACX43" s="22"/>
      <c r="ACY43" s="22"/>
      <c r="ACZ43" s="22"/>
      <c r="ADA43" s="22"/>
      <c r="ADB43" s="22"/>
      <c r="ADC43" s="22"/>
      <c r="ADD43" s="22"/>
      <c r="ADE43" s="22"/>
      <c r="ADF43" s="22"/>
      <c r="ADG43" s="22"/>
      <c r="ADH43" s="22"/>
      <c r="ADI43" s="22"/>
      <c r="ADJ43" s="22"/>
      <c r="ADK43" s="22"/>
      <c r="ADL43" s="22"/>
      <c r="ADM43" s="22"/>
      <c r="ADN43" s="22"/>
      <c r="ADO43" s="22"/>
      <c r="ADP43" s="22"/>
      <c r="ADQ43" s="22"/>
      <c r="ADR43" s="22"/>
      <c r="ADS43" s="22"/>
      <c r="ADT43" s="22"/>
      <c r="ADU43" s="22"/>
      <c r="ADV43" s="22"/>
      <c r="ADW43" s="22"/>
      <c r="ADX43" s="22"/>
      <c r="ADY43" s="22"/>
      <c r="ADZ43" s="22"/>
      <c r="AEA43" s="22"/>
      <c r="AEB43" s="22"/>
      <c r="AEC43" s="22"/>
      <c r="AED43" s="22"/>
      <c r="AEE43" s="22"/>
      <c r="AEF43" s="22"/>
      <c r="AEG43" s="22"/>
      <c r="AEH43" s="22"/>
      <c r="AEI43" s="22"/>
      <c r="AEJ43" s="22"/>
      <c r="AEK43" s="22"/>
      <c r="AEL43" s="22"/>
      <c r="AEM43" s="22"/>
      <c r="AEN43" s="22"/>
      <c r="AEO43" s="22"/>
      <c r="AEP43" s="22"/>
      <c r="AEQ43" s="22"/>
      <c r="AER43" s="22"/>
      <c r="AES43" s="22"/>
      <c r="AET43" s="22"/>
      <c r="AEU43" s="22"/>
      <c r="AEV43" s="22"/>
      <c r="AEW43" s="22"/>
      <c r="AEX43" s="22"/>
      <c r="AEY43" s="22"/>
      <c r="AEZ43" s="22"/>
      <c r="AFA43" s="22"/>
      <c r="AFB43" s="22"/>
      <c r="AFC43" s="22"/>
      <c r="AFD43" s="22"/>
      <c r="AFE43" s="22"/>
      <c r="AFF43" s="22"/>
      <c r="AFG43" s="22"/>
      <c r="AFH43" s="22"/>
      <c r="AFI43" s="22"/>
      <c r="AFJ43" s="22"/>
      <c r="AFK43" s="22"/>
      <c r="AFL43" s="22"/>
      <c r="AFM43" s="22"/>
      <c r="AFN43" s="22"/>
      <c r="AFO43" s="22"/>
      <c r="AFP43" s="22"/>
      <c r="AFQ43" s="22"/>
      <c r="AFR43" s="22"/>
      <c r="AFS43" s="22"/>
      <c r="AFT43" s="22"/>
      <c r="AFU43" s="22"/>
      <c r="AFV43" s="22"/>
    </row>
    <row r="44" spans="1:854" x14ac:dyDescent="0.2">
      <c r="A44" s="227" t="s">
        <v>78</v>
      </c>
      <c r="B44" s="97">
        <v>1794</v>
      </c>
      <c r="C44" s="97">
        <v>1674.565165</v>
      </c>
      <c r="D44" s="97">
        <v>1568.306812</v>
      </c>
      <c r="E44" s="97">
        <v>1480.691941</v>
      </c>
    </row>
    <row r="45" spans="1:854" x14ac:dyDescent="0.2">
      <c r="A45" s="226" t="s">
        <v>375</v>
      </c>
      <c r="B45" s="93">
        <v>224</v>
      </c>
      <c r="C45" s="93">
        <v>231.83122399999999</v>
      </c>
      <c r="D45" s="93">
        <v>224.46423799999999</v>
      </c>
      <c r="E45" s="93">
        <v>157.40838199999999</v>
      </c>
    </row>
    <row r="46" spans="1:854" x14ac:dyDescent="0.2">
      <c r="A46" s="226" t="s">
        <v>376</v>
      </c>
      <c r="B46" s="93">
        <v>46</v>
      </c>
      <c r="C46" s="93">
        <v>48.411709000000002</v>
      </c>
      <c r="D46" s="93">
        <v>45.884140000000002</v>
      </c>
      <c r="E46" s="93">
        <v>42.882592000000002</v>
      </c>
    </row>
    <row r="47" spans="1:854" s="29" customFormat="1" ht="13.5" thickBot="1" x14ac:dyDescent="0.25">
      <c r="A47" s="227" t="s">
        <v>293</v>
      </c>
      <c r="B47" s="97">
        <v>2064</v>
      </c>
      <c r="C47" s="97">
        <v>1954.808098</v>
      </c>
      <c r="D47" s="97">
        <v>1838.6551899999999</v>
      </c>
      <c r="E47" s="97">
        <v>1680.982915</v>
      </c>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22"/>
      <c r="NI47" s="22"/>
      <c r="NJ47" s="22"/>
      <c r="NK47" s="22"/>
      <c r="NL47" s="22"/>
      <c r="NM47" s="22"/>
      <c r="NN47" s="22"/>
      <c r="NO47" s="22"/>
      <c r="NP47" s="22"/>
      <c r="NQ47" s="22"/>
      <c r="NR47" s="22"/>
      <c r="NS47" s="22"/>
      <c r="NT47" s="22"/>
      <c r="NU47" s="22"/>
      <c r="NV47" s="22"/>
      <c r="NW47" s="22"/>
      <c r="NX47" s="22"/>
      <c r="NY47" s="22"/>
      <c r="NZ47" s="22"/>
      <c r="OA47" s="22"/>
      <c r="OB47" s="22"/>
      <c r="OC47" s="22"/>
      <c r="OD47" s="22"/>
      <c r="OE47" s="22"/>
      <c r="OF47" s="22"/>
      <c r="OG47" s="22"/>
      <c r="OH47" s="22"/>
      <c r="OI47" s="22"/>
      <c r="OJ47" s="22"/>
      <c r="OK47" s="22"/>
      <c r="OL47" s="22"/>
      <c r="OM47" s="22"/>
      <c r="ON47" s="22"/>
      <c r="OO47" s="22"/>
      <c r="OP47" s="22"/>
      <c r="OQ47" s="22"/>
      <c r="OR47" s="22"/>
      <c r="OS47" s="22"/>
      <c r="OT47" s="22"/>
      <c r="OU47" s="22"/>
      <c r="OV47" s="22"/>
      <c r="OW47" s="22"/>
      <c r="OX47" s="22"/>
      <c r="OY47" s="22"/>
      <c r="OZ47" s="22"/>
      <c r="PA47" s="22"/>
      <c r="PB47" s="22"/>
      <c r="PC47" s="22"/>
      <c r="PD47" s="22"/>
      <c r="PE47" s="22"/>
      <c r="PF47" s="22"/>
      <c r="PG47" s="22"/>
      <c r="PH47" s="22"/>
      <c r="PI47" s="22"/>
      <c r="PJ47" s="22"/>
      <c r="PK47" s="22"/>
      <c r="PL47" s="22"/>
      <c r="PM47" s="22"/>
      <c r="PN47" s="22"/>
      <c r="PO47" s="22"/>
      <c r="PP47" s="22"/>
      <c r="PQ47" s="22"/>
      <c r="PR47" s="22"/>
      <c r="PS47" s="22"/>
      <c r="PT47" s="22"/>
      <c r="PU47" s="22"/>
      <c r="PV47" s="22"/>
      <c r="PW47" s="22"/>
      <c r="PX47" s="22"/>
      <c r="PY47" s="22"/>
      <c r="PZ47" s="22"/>
      <c r="QA47" s="22"/>
      <c r="QB47" s="22"/>
      <c r="QC47" s="22"/>
      <c r="QD47" s="22"/>
      <c r="QE47" s="22"/>
      <c r="QF47" s="22"/>
      <c r="QG47" s="22"/>
      <c r="QH47" s="22"/>
      <c r="QI47" s="22"/>
      <c r="QJ47" s="22"/>
      <c r="QK47" s="22"/>
      <c r="QL47" s="22"/>
      <c r="QM47" s="22"/>
      <c r="QN47" s="22"/>
      <c r="QO47" s="22"/>
      <c r="QP47" s="22"/>
      <c r="QQ47" s="22"/>
      <c r="QR47" s="22"/>
      <c r="QS47" s="22"/>
      <c r="QT47" s="22"/>
      <c r="QU47" s="22"/>
      <c r="QV47" s="22"/>
      <c r="QW47" s="22"/>
      <c r="QX47" s="22"/>
      <c r="QY47" s="22"/>
      <c r="QZ47" s="22"/>
      <c r="RA47" s="22"/>
      <c r="RB47" s="22"/>
      <c r="RC47" s="22"/>
      <c r="RD47" s="22"/>
      <c r="RE47" s="22"/>
      <c r="RF47" s="22"/>
      <c r="RG47" s="22"/>
      <c r="RH47" s="22"/>
      <c r="RI47" s="22"/>
      <c r="RJ47" s="22"/>
      <c r="RK47" s="22"/>
      <c r="RL47" s="22"/>
      <c r="RM47" s="22"/>
      <c r="RN47" s="22"/>
      <c r="RO47" s="22"/>
      <c r="RP47" s="22"/>
      <c r="RQ47" s="22"/>
      <c r="RR47" s="22"/>
      <c r="RS47" s="22"/>
      <c r="RT47" s="22"/>
      <c r="RU47" s="22"/>
      <c r="RV47" s="22"/>
      <c r="RW47" s="22"/>
      <c r="RX47" s="22"/>
      <c r="RY47" s="22"/>
      <c r="RZ47" s="22"/>
      <c r="SA47" s="22"/>
      <c r="SB47" s="22"/>
      <c r="SC47" s="22"/>
      <c r="SD47" s="22"/>
      <c r="SE47" s="22"/>
      <c r="SF47" s="22"/>
      <c r="SG47" s="22"/>
      <c r="SH47" s="22"/>
      <c r="SI47" s="22"/>
      <c r="SJ47" s="22"/>
      <c r="SK47" s="22"/>
      <c r="SL47" s="22"/>
      <c r="SM47" s="22"/>
      <c r="SN47" s="22"/>
      <c r="SO47" s="22"/>
      <c r="SP47" s="22"/>
      <c r="SQ47" s="22"/>
      <c r="SR47" s="22"/>
      <c r="SS47" s="22"/>
      <c r="ST47" s="22"/>
      <c r="SU47" s="22"/>
      <c r="SV47" s="22"/>
      <c r="SW47" s="22"/>
      <c r="SX47" s="22"/>
      <c r="SY47" s="22"/>
      <c r="SZ47" s="22"/>
      <c r="TA47" s="22"/>
      <c r="TB47" s="22"/>
      <c r="TC47" s="22"/>
      <c r="TD47" s="22"/>
      <c r="TE47" s="22"/>
      <c r="TF47" s="22"/>
      <c r="TG47" s="22"/>
      <c r="TH47" s="22"/>
      <c r="TI47" s="22"/>
      <c r="TJ47" s="22"/>
      <c r="TK47" s="22"/>
      <c r="TL47" s="22"/>
      <c r="TM47" s="22"/>
      <c r="TN47" s="22"/>
      <c r="TO47" s="22"/>
      <c r="TP47" s="22"/>
      <c r="TQ47" s="22"/>
      <c r="TR47" s="22"/>
      <c r="TS47" s="22"/>
      <c r="TT47" s="22"/>
      <c r="TU47" s="22"/>
      <c r="TV47" s="22"/>
      <c r="TW47" s="22"/>
      <c r="TX47" s="22"/>
      <c r="TY47" s="22"/>
      <c r="TZ47" s="22"/>
      <c r="UA47" s="22"/>
      <c r="UB47" s="22"/>
      <c r="UC47" s="22"/>
      <c r="UD47" s="22"/>
      <c r="UE47" s="22"/>
      <c r="UF47" s="22"/>
      <c r="UG47" s="22"/>
      <c r="UH47" s="22"/>
      <c r="UI47" s="22"/>
      <c r="UJ47" s="22"/>
      <c r="UK47" s="22"/>
      <c r="UL47" s="22"/>
      <c r="UM47" s="22"/>
      <c r="UN47" s="22"/>
      <c r="UO47" s="22"/>
      <c r="UP47" s="22"/>
      <c r="UQ47" s="22"/>
      <c r="UR47" s="22"/>
      <c r="US47" s="22"/>
      <c r="UT47" s="22"/>
      <c r="UU47" s="22"/>
      <c r="UV47" s="22"/>
      <c r="UW47" s="22"/>
      <c r="UX47" s="22"/>
      <c r="UY47" s="22"/>
      <c r="UZ47" s="22"/>
      <c r="VA47" s="22"/>
      <c r="VB47" s="22"/>
      <c r="VC47" s="22"/>
      <c r="VD47" s="22"/>
      <c r="VE47" s="22"/>
      <c r="VF47" s="22"/>
      <c r="VG47" s="22"/>
      <c r="VH47" s="22"/>
      <c r="VI47" s="22"/>
      <c r="VJ47" s="22"/>
      <c r="VK47" s="22"/>
      <c r="VL47" s="22"/>
      <c r="VM47" s="22"/>
      <c r="VN47" s="22"/>
      <c r="VO47" s="22"/>
      <c r="VP47" s="22"/>
      <c r="VQ47" s="22"/>
      <c r="VR47" s="22"/>
      <c r="VS47" s="22"/>
      <c r="VT47" s="22"/>
      <c r="VU47" s="22"/>
      <c r="VV47" s="22"/>
      <c r="VW47" s="22"/>
      <c r="VX47" s="22"/>
      <c r="VY47" s="22"/>
      <c r="VZ47" s="22"/>
      <c r="WA47" s="22"/>
      <c r="WB47" s="22"/>
      <c r="WC47" s="22"/>
      <c r="WD47" s="22"/>
      <c r="WE47" s="22"/>
      <c r="WF47" s="22"/>
      <c r="WG47" s="22"/>
      <c r="WH47" s="22"/>
      <c r="WI47" s="22"/>
      <c r="WJ47" s="22"/>
      <c r="WK47" s="22"/>
      <c r="WL47" s="22"/>
      <c r="WM47" s="22"/>
      <c r="WN47" s="22"/>
      <c r="WO47" s="22"/>
      <c r="WP47" s="22"/>
      <c r="WQ47" s="22"/>
      <c r="WR47" s="22"/>
      <c r="WS47" s="22"/>
      <c r="WT47" s="22"/>
      <c r="WU47" s="22"/>
      <c r="WV47" s="22"/>
      <c r="WW47" s="22"/>
      <c r="WX47" s="22"/>
      <c r="WY47" s="22"/>
      <c r="WZ47" s="22"/>
      <c r="XA47" s="22"/>
      <c r="XB47" s="22"/>
      <c r="XC47" s="22"/>
      <c r="XD47" s="22"/>
      <c r="XE47" s="22"/>
      <c r="XF47" s="22"/>
      <c r="XG47" s="22"/>
      <c r="XH47" s="22"/>
      <c r="XI47" s="22"/>
      <c r="XJ47" s="22"/>
      <c r="XK47" s="22"/>
      <c r="XL47" s="22"/>
      <c r="XM47" s="22"/>
      <c r="XN47" s="22"/>
      <c r="XO47" s="22"/>
      <c r="XP47" s="22"/>
      <c r="XQ47" s="22"/>
      <c r="XR47" s="22"/>
      <c r="XS47" s="22"/>
      <c r="XT47" s="22"/>
      <c r="XU47" s="22"/>
      <c r="XV47" s="22"/>
      <c r="XW47" s="22"/>
      <c r="XX47" s="22"/>
      <c r="XY47" s="22"/>
      <c r="XZ47" s="22"/>
      <c r="YA47" s="22"/>
      <c r="YB47" s="22"/>
      <c r="YC47" s="22"/>
      <c r="YD47" s="22"/>
      <c r="YE47" s="22"/>
      <c r="YF47" s="22"/>
      <c r="YG47" s="22"/>
      <c r="YH47" s="22"/>
      <c r="YI47" s="22"/>
      <c r="YJ47" s="22"/>
      <c r="YK47" s="22"/>
      <c r="YL47" s="22"/>
      <c r="YM47" s="22"/>
      <c r="YN47" s="22"/>
      <c r="YO47" s="22"/>
      <c r="YP47" s="22"/>
      <c r="YQ47" s="22"/>
      <c r="YR47" s="22"/>
      <c r="YS47" s="22"/>
      <c r="YT47" s="22"/>
      <c r="YU47" s="22"/>
      <c r="YV47" s="22"/>
      <c r="YW47" s="22"/>
      <c r="YX47" s="22"/>
      <c r="YY47" s="22"/>
      <c r="YZ47" s="22"/>
      <c r="ZA47" s="22"/>
      <c r="ZB47" s="22"/>
      <c r="ZC47" s="22"/>
      <c r="ZD47" s="22"/>
      <c r="ZE47" s="22"/>
      <c r="ZF47" s="22"/>
      <c r="ZG47" s="22"/>
      <c r="ZH47" s="22"/>
      <c r="ZI47" s="22"/>
      <c r="ZJ47" s="22"/>
      <c r="ZK47" s="22"/>
      <c r="ZL47" s="22"/>
      <c r="ZM47" s="22"/>
      <c r="ZN47" s="22"/>
      <c r="ZO47" s="22"/>
      <c r="ZP47" s="22"/>
      <c r="ZQ47" s="22"/>
      <c r="ZR47" s="22"/>
      <c r="ZS47" s="22"/>
      <c r="ZT47" s="22"/>
      <c r="ZU47" s="22"/>
      <c r="ZV47" s="22"/>
      <c r="ZW47" s="22"/>
      <c r="ZX47" s="22"/>
      <c r="ZY47" s="22"/>
      <c r="ZZ47" s="22"/>
      <c r="AAA47" s="22"/>
      <c r="AAB47" s="22"/>
      <c r="AAC47" s="22"/>
      <c r="AAD47" s="22"/>
      <c r="AAE47" s="22"/>
      <c r="AAF47" s="22"/>
      <c r="AAG47" s="22"/>
      <c r="AAH47" s="22"/>
      <c r="AAI47" s="22"/>
      <c r="AAJ47" s="22"/>
      <c r="AAK47" s="22"/>
      <c r="AAL47" s="22"/>
      <c r="AAM47" s="22"/>
      <c r="AAN47" s="22"/>
      <c r="AAO47" s="22"/>
      <c r="AAP47" s="22"/>
      <c r="AAQ47" s="22"/>
      <c r="AAR47" s="22"/>
      <c r="AAS47" s="22"/>
      <c r="AAT47" s="22"/>
      <c r="AAU47" s="22"/>
      <c r="AAV47" s="22"/>
      <c r="AAW47" s="22"/>
      <c r="AAX47" s="22"/>
      <c r="AAY47" s="22"/>
      <c r="AAZ47" s="22"/>
      <c r="ABA47" s="22"/>
      <c r="ABB47" s="22"/>
      <c r="ABC47" s="22"/>
      <c r="ABD47" s="22"/>
      <c r="ABE47" s="22"/>
      <c r="ABF47" s="22"/>
      <c r="ABG47" s="22"/>
      <c r="ABH47" s="22"/>
      <c r="ABI47" s="22"/>
      <c r="ABJ47" s="22"/>
      <c r="ABK47" s="22"/>
      <c r="ABL47" s="22"/>
      <c r="ABM47" s="22"/>
      <c r="ABN47" s="22"/>
      <c r="ABO47" s="22"/>
      <c r="ABP47" s="22"/>
      <c r="ABQ47" s="22"/>
      <c r="ABR47" s="22"/>
      <c r="ABS47" s="22"/>
      <c r="ABT47" s="22"/>
      <c r="ABU47" s="22"/>
      <c r="ABV47" s="22"/>
      <c r="ABW47" s="22"/>
      <c r="ABX47" s="22"/>
      <c r="ABY47" s="22"/>
      <c r="ABZ47" s="22"/>
      <c r="ACA47" s="22"/>
      <c r="ACB47" s="22"/>
      <c r="ACC47" s="22"/>
      <c r="ACD47" s="22"/>
      <c r="ACE47" s="22"/>
      <c r="ACF47" s="22"/>
      <c r="ACG47" s="22"/>
      <c r="ACH47" s="22"/>
      <c r="ACI47" s="22"/>
      <c r="ACJ47" s="22"/>
      <c r="ACK47" s="22"/>
      <c r="ACL47" s="22"/>
      <c r="ACM47" s="22"/>
      <c r="ACN47" s="22"/>
      <c r="ACO47" s="22"/>
      <c r="ACP47" s="22"/>
      <c r="ACQ47" s="22"/>
      <c r="ACR47" s="22"/>
      <c r="ACS47" s="22"/>
      <c r="ACT47" s="22"/>
      <c r="ACU47" s="22"/>
      <c r="ACV47" s="22"/>
      <c r="ACW47" s="22"/>
      <c r="ACX47" s="22"/>
      <c r="ACY47" s="22"/>
      <c r="ACZ47" s="22"/>
      <c r="ADA47" s="22"/>
      <c r="ADB47" s="22"/>
      <c r="ADC47" s="22"/>
      <c r="ADD47" s="22"/>
      <c r="ADE47" s="22"/>
      <c r="ADF47" s="22"/>
      <c r="ADG47" s="22"/>
      <c r="ADH47" s="22"/>
      <c r="ADI47" s="22"/>
      <c r="ADJ47" s="22"/>
      <c r="ADK47" s="22"/>
      <c r="ADL47" s="22"/>
      <c r="ADM47" s="22"/>
      <c r="ADN47" s="22"/>
      <c r="ADO47" s="22"/>
      <c r="ADP47" s="22"/>
      <c r="ADQ47" s="22"/>
      <c r="ADR47" s="22"/>
      <c r="ADS47" s="22"/>
      <c r="ADT47" s="22"/>
      <c r="ADU47" s="22"/>
      <c r="ADV47" s="22"/>
      <c r="ADW47" s="22"/>
      <c r="ADX47" s="22"/>
      <c r="ADY47" s="22"/>
      <c r="ADZ47" s="22"/>
      <c r="AEA47" s="22"/>
      <c r="AEB47" s="22"/>
      <c r="AEC47" s="22"/>
      <c r="AED47" s="22"/>
      <c r="AEE47" s="22"/>
      <c r="AEF47" s="22"/>
      <c r="AEG47" s="22"/>
      <c r="AEH47" s="22"/>
      <c r="AEI47" s="22"/>
      <c r="AEJ47" s="22"/>
      <c r="AEK47" s="22"/>
      <c r="AEL47" s="22"/>
      <c r="AEM47" s="22"/>
      <c r="AEN47" s="22"/>
      <c r="AEO47" s="22"/>
      <c r="AEP47" s="22"/>
      <c r="AEQ47" s="22"/>
      <c r="AER47" s="22"/>
      <c r="AES47" s="22"/>
      <c r="AET47" s="22"/>
      <c r="AEU47" s="22"/>
      <c r="AEV47" s="22"/>
      <c r="AEW47" s="22"/>
      <c r="AEX47" s="22"/>
      <c r="AEY47" s="22"/>
      <c r="AEZ47" s="22"/>
      <c r="AFA47" s="22"/>
      <c r="AFB47" s="22"/>
      <c r="AFC47" s="22"/>
      <c r="AFD47" s="22"/>
      <c r="AFE47" s="22"/>
      <c r="AFF47" s="22"/>
      <c r="AFG47" s="22"/>
      <c r="AFH47" s="22"/>
      <c r="AFI47" s="22"/>
      <c r="AFJ47" s="22"/>
      <c r="AFK47" s="22"/>
      <c r="AFL47" s="22"/>
      <c r="AFM47" s="22"/>
      <c r="AFN47" s="22"/>
      <c r="AFO47" s="22"/>
      <c r="AFP47" s="22"/>
      <c r="AFQ47" s="22"/>
      <c r="AFR47" s="22"/>
      <c r="AFS47" s="22"/>
      <c r="AFT47" s="22"/>
      <c r="AFU47" s="22"/>
      <c r="AFV47" s="22"/>
    </row>
    <row r="48" spans="1:854" s="28" customFormat="1" ht="13.5" thickBot="1" x14ac:dyDescent="0.25">
      <c r="A48" s="227" t="s">
        <v>294</v>
      </c>
      <c r="B48" s="97">
        <v>36804</v>
      </c>
      <c r="C48" s="97">
        <v>36129.415801000003</v>
      </c>
      <c r="D48" s="97">
        <v>35783.585284000001</v>
      </c>
      <c r="E48" s="97">
        <v>35817.81375899999</v>
      </c>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c r="ID48" s="26"/>
      <c r="IE48" s="26"/>
      <c r="IF48" s="26"/>
      <c r="IG48" s="26"/>
      <c r="IH48" s="26"/>
      <c r="II48" s="26"/>
      <c r="IJ48" s="26"/>
      <c r="IK48" s="26"/>
      <c r="IL48" s="26"/>
      <c r="IM48" s="26"/>
      <c r="IN48" s="26"/>
      <c r="IO48" s="26"/>
      <c r="IP48" s="26"/>
      <c r="IQ48" s="26"/>
      <c r="IR48" s="26"/>
      <c r="IS48" s="26"/>
      <c r="IT48" s="26"/>
      <c r="IU48" s="26"/>
      <c r="IV48" s="26"/>
      <c r="IW48" s="26"/>
      <c r="IX48" s="26"/>
      <c r="IY48" s="26"/>
      <c r="IZ48" s="26"/>
      <c r="JA48" s="26"/>
      <c r="JB48" s="26"/>
      <c r="JC48" s="26"/>
      <c r="JD48" s="26"/>
      <c r="JE48" s="26"/>
      <c r="JF48" s="26"/>
      <c r="JG48" s="26"/>
      <c r="JH48" s="26"/>
      <c r="JI48" s="26"/>
      <c r="JJ48" s="26"/>
      <c r="JK48" s="26"/>
      <c r="JL48" s="26"/>
      <c r="JM48" s="26"/>
      <c r="JN48" s="26"/>
      <c r="JO48" s="26"/>
      <c r="JP48" s="26"/>
      <c r="JQ48" s="26"/>
      <c r="JR48" s="26"/>
      <c r="JS48" s="26"/>
      <c r="JT48" s="26"/>
      <c r="JU48" s="26"/>
      <c r="JV48" s="26"/>
      <c r="JW48" s="26"/>
      <c r="JX48" s="26"/>
      <c r="JY48" s="26"/>
      <c r="JZ48" s="26"/>
      <c r="KA48" s="26"/>
      <c r="KB48" s="26"/>
      <c r="KC48" s="26"/>
      <c r="KD48" s="26"/>
      <c r="KE48" s="26"/>
      <c r="KF48" s="26"/>
      <c r="KG48" s="26"/>
      <c r="KH48" s="26"/>
      <c r="KI48" s="26"/>
      <c r="KJ48" s="26"/>
      <c r="KK48" s="26"/>
      <c r="KL48" s="26"/>
      <c r="KM48" s="26"/>
      <c r="KN48" s="26"/>
      <c r="KO48" s="26"/>
      <c r="KP48" s="26"/>
      <c r="KQ48" s="26"/>
      <c r="KR48" s="26"/>
      <c r="KS48" s="26"/>
      <c r="KT48" s="26"/>
      <c r="KU48" s="26"/>
      <c r="KV48" s="26"/>
      <c r="KW48" s="26"/>
      <c r="KX48" s="26"/>
      <c r="KY48" s="26"/>
      <c r="KZ48" s="26"/>
      <c r="LA48" s="26"/>
      <c r="LB48" s="26"/>
      <c r="LC48" s="26"/>
      <c r="LD48" s="26"/>
      <c r="LE48" s="26"/>
      <c r="LF48" s="26"/>
      <c r="LG48" s="26"/>
      <c r="LH48" s="26"/>
      <c r="LI48" s="26"/>
      <c r="LJ48" s="26"/>
      <c r="LK48" s="26"/>
      <c r="LL48" s="26"/>
      <c r="LM48" s="26"/>
      <c r="LN48" s="26"/>
      <c r="LO48" s="26"/>
      <c r="LP48" s="26"/>
      <c r="LQ48" s="26"/>
      <c r="LR48" s="26"/>
      <c r="LS48" s="26"/>
      <c r="LT48" s="26"/>
      <c r="LU48" s="26"/>
      <c r="LV48" s="26"/>
      <c r="LW48" s="26"/>
      <c r="LX48" s="26"/>
      <c r="LY48" s="26"/>
      <c r="LZ48" s="26"/>
      <c r="MA48" s="26"/>
      <c r="MB48" s="26"/>
      <c r="MC48" s="26"/>
      <c r="MD48" s="26"/>
      <c r="ME48" s="26"/>
      <c r="MF48" s="26"/>
      <c r="MG48" s="26"/>
      <c r="MH48" s="26"/>
      <c r="MI48" s="26"/>
      <c r="MJ48" s="26"/>
      <c r="MK48" s="26"/>
      <c r="ML48" s="26"/>
      <c r="MM48" s="26"/>
      <c r="MN48" s="26"/>
      <c r="MO48" s="26"/>
      <c r="MP48" s="26"/>
      <c r="MQ48" s="26"/>
      <c r="MR48" s="26"/>
      <c r="MS48" s="26"/>
      <c r="MT48" s="26"/>
      <c r="MU48" s="26"/>
      <c r="MV48" s="26"/>
      <c r="MW48" s="26"/>
      <c r="MX48" s="26"/>
      <c r="MY48" s="26"/>
      <c r="MZ48" s="26"/>
      <c r="NA48" s="26"/>
      <c r="NB48" s="26"/>
      <c r="NC48" s="26"/>
      <c r="ND48" s="26"/>
      <c r="NE48" s="26"/>
      <c r="NF48" s="26"/>
      <c r="NG48" s="26"/>
      <c r="NH48" s="26"/>
      <c r="NI48" s="26"/>
      <c r="NJ48" s="26"/>
      <c r="NK48" s="26"/>
      <c r="NL48" s="26"/>
      <c r="NM48" s="26"/>
      <c r="NN48" s="26"/>
      <c r="NO48" s="26"/>
      <c r="NP48" s="26"/>
      <c r="NQ48" s="26"/>
      <c r="NR48" s="26"/>
      <c r="NS48" s="26"/>
      <c r="NT48" s="26"/>
      <c r="NU48" s="26"/>
      <c r="NV48" s="26"/>
      <c r="NW48" s="26"/>
      <c r="NX48" s="26"/>
      <c r="NY48" s="26"/>
      <c r="NZ48" s="26"/>
      <c r="OA48" s="26"/>
      <c r="OB48" s="26"/>
      <c r="OC48" s="26"/>
      <c r="OD48" s="26"/>
      <c r="OE48" s="26"/>
      <c r="OF48" s="26"/>
      <c r="OG48" s="26"/>
      <c r="OH48" s="26"/>
      <c r="OI48" s="26"/>
      <c r="OJ48" s="26"/>
      <c r="OK48" s="26"/>
      <c r="OL48" s="26"/>
      <c r="OM48" s="26"/>
      <c r="ON48" s="26"/>
      <c r="OO48" s="26"/>
      <c r="OP48" s="26"/>
      <c r="OQ48" s="26"/>
      <c r="OR48" s="26"/>
      <c r="OS48" s="26"/>
      <c r="OT48" s="26"/>
      <c r="OU48" s="26"/>
      <c r="OV48" s="26"/>
      <c r="OW48" s="26"/>
      <c r="OX48" s="26"/>
      <c r="OY48" s="26"/>
      <c r="OZ48" s="26"/>
      <c r="PA48" s="26"/>
      <c r="PB48" s="26"/>
      <c r="PC48" s="26"/>
      <c r="PD48" s="26"/>
      <c r="PE48" s="26"/>
      <c r="PF48" s="26"/>
      <c r="PG48" s="26"/>
      <c r="PH48" s="26"/>
      <c r="PI48" s="26"/>
      <c r="PJ48" s="26"/>
      <c r="PK48" s="26"/>
      <c r="PL48" s="26"/>
      <c r="PM48" s="26"/>
      <c r="PN48" s="26"/>
      <c r="PO48" s="26"/>
      <c r="PP48" s="26"/>
      <c r="PQ48" s="26"/>
      <c r="PR48" s="26"/>
      <c r="PS48" s="26"/>
      <c r="PT48" s="26"/>
      <c r="PU48" s="26"/>
      <c r="PV48" s="26"/>
      <c r="PW48" s="26"/>
      <c r="PX48" s="26"/>
      <c r="PY48" s="26"/>
      <c r="PZ48" s="26"/>
      <c r="QA48" s="26"/>
      <c r="QB48" s="26"/>
      <c r="QC48" s="26"/>
      <c r="QD48" s="26"/>
      <c r="QE48" s="26"/>
      <c r="QF48" s="26"/>
      <c r="QG48" s="26"/>
      <c r="QH48" s="26"/>
      <c r="QI48" s="26"/>
      <c r="QJ48" s="26"/>
      <c r="QK48" s="26"/>
      <c r="QL48" s="26"/>
      <c r="QM48" s="26"/>
      <c r="QN48" s="26"/>
      <c r="QO48" s="26"/>
      <c r="QP48" s="26"/>
      <c r="QQ48" s="26"/>
      <c r="QR48" s="26"/>
      <c r="QS48" s="26"/>
      <c r="QT48" s="26"/>
      <c r="QU48" s="26"/>
      <c r="QV48" s="26"/>
      <c r="QW48" s="26"/>
      <c r="QX48" s="26"/>
      <c r="QY48" s="26"/>
      <c r="QZ48" s="26"/>
      <c r="RA48" s="26"/>
      <c r="RB48" s="26"/>
      <c r="RC48" s="26"/>
      <c r="RD48" s="26"/>
      <c r="RE48" s="26"/>
      <c r="RF48" s="26"/>
      <c r="RG48" s="26"/>
      <c r="RH48" s="26"/>
      <c r="RI48" s="26"/>
      <c r="RJ48" s="26"/>
      <c r="RK48" s="26"/>
      <c r="RL48" s="26"/>
      <c r="RM48" s="26"/>
      <c r="RN48" s="26"/>
      <c r="RO48" s="26"/>
      <c r="RP48" s="26"/>
      <c r="RQ48" s="26"/>
      <c r="RR48" s="26"/>
      <c r="RS48" s="26"/>
      <c r="RT48" s="26"/>
      <c r="RU48" s="26"/>
      <c r="RV48" s="26"/>
      <c r="RW48" s="26"/>
      <c r="RX48" s="26"/>
      <c r="RY48" s="26"/>
      <c r="RZ48" s="26"/>
      <c r="SA48" s="26"/>
      <c r="SB48" s="26"/>
      <c r="SC48" s="26"/>
      <c r="SD48" s="26"/>
      <c r="SE48" s="26"/>
      <c r="SF48" s="26"/>
      <c r="SG48" s="26"/>
      <c r="SH48" s="26"/>
      <c r="SI48" s="26"/>
      <c r="SJ48" s="26"/>
      <c r="SK48" s="26"/>
      <c r="SL48" s="26"/>
      <c r="SM48" s="26"/>
      <c r="SN48" s="26"/>
      <c r="SO48" s="26"/>
      <c r="SP48" s="26"/>
      <c r="SQ48" s="26"/>
      <c r="SR48" s="26"/>
      <c r="SS48" s="26"/>
      <c r="ST48" s="26"/>
      <c r="SU48" s="26"/>
      <c r="SV48" s="26"/>
      <c r="SW48" s="26"/>
      <c r="SX48" s="26"/>
      <c r="SY48" s="26"/>
      <c r="SZ48" s="26"/>
      <c r="TA48" s="26"/>
      <c r="TB48" s="26"/>
      <c r="TC48" s="26"/>
      <c r="TD48" s="26"/>
      <c r="TE48" s="26"/>
      <c r="TF48" s="26"/>
      <c r="TG48" s="26"/>
      <c r="TH48" s="26"/>
      <c r="TI48" s="26"/>
      <c r="TJ48" s="26"/>
      <c r="TK48" s="26"/>
      <c r="TL48" s="26"/>
      <c r="TM48" s="26"/>
      <c r="TN48" s="26"/>
      <c r="TO48" s="26"/>
      <c r="TP48" s="26"/>
      <c r="TQ48" s="26"/>
      <c r="TR48" s="26"/>
      <c r="TS48" s="26"/>
      <c r="TT48" s="26"/>
      <c r="TU48" s="26"/>
      <c r="TV48" s="26"/>
      <c r="TW48" s="26"/>
      <c r="TX48" s="26"/>
      <c r="TY48" s="26"/>
      <c r="TZ48" s="26"/>
      <c r="UA48" s="26"/>
      <c r="UB48" s="26"/>
      <c r="UC48" s="26"/>
      <c r="UD48" s="26"/>
      <c r="UE48" s="26"/>
      <c r="UF48" s="26"/>
      <c r="UG48" s="26"/>
      <c r="UH48" s="26"/>
      <c r="UI48" s="26"/>
      <c r="UJ48" s="26"/>
      <c r="UK48" s="26"/>
      <c r="UL48" s="26"/>
      <c r="UM48" s="26"/>
      <c r="UN48" s="26"/>
      <c r="UO48" s="26"/>
      <c r="UP48" s="26"/>
      <c r="UQ48" s="26"/>
      <c r="UR48" s="26"/>
      <c r="US48" s="26"/>
      <c r="UT48" s="26"/>
      <c r="UU48" s="26"/>
      <c r="UV48" s="26"/>
      <c r="UW48" s="26"/>
      <c r="UX48" s="26"/>
      <c r="UY48" s="26"/>
      <c r="UZ48" s="26"/>
      <c r="VA48" s="26"/>
      <c r="VB48" s="26"/>
      <c r="VC48" s="26"/>
      <c r="VD48" s="26"/>
      <c r="VE48" s="26"/>
      <c r="VF48" s="26"/>
      <c r="VG48" s="26"/>
      <c r="VH48" s="26"/>
      <c r="VI48" s="26"/>
      <c r="VJ48" s="26"/>
      <c r="VK48" s="26"/>
      <c r="VL48" s="26"/>
      <c r="VM48" s="26"/>
      <c r="VN48" s="26"/>
      <c r="VO48" s="26"/>
      <c r="VP48" s="26"/>
      <c r="VQ48" s="26"/>
      <c r="VR48" s="26"/>
      <c r="VS48" s="26"/>
      <c r="VT48" s="26"/>
      <c r="VU48" s="26"/>
      <c r="VV48" s="26"/>
      <c r="VW48" s="26"/>
      <c r="VX48" s="26"/>
      <c r="VY48" s="26"/>
      <c r="VZ48" s="26"/>
      <c r="WA48" s="26"/>
      <c r="WB48" s="26"/>
      <c r="WC48" s="26"/>
      <c r="WD48" s="26"/>
      <c r="WE48" s="26"/>
      <c r="WF48" s="26"/>
      <c r="WG48" s="26"/>
      <c r="WH48" s="26"/>
      <c r="WI48" s="26"/>
      <c r="WJ48" s="26"/>
      <c r="WK48" s="26"/>
      <c r="WL48" s="26"/>
      <c r="WM48" s="26"/>
      <c r="WN48" s="26"/>
      <c r="WO48" s="26"/>
      <c r="WP48" s="26"/>
      <c r="WQ48" s="26"/>
      <c r="WR48" s="26"/>
      <c r="WS48" s="26"/>
      <c r="WT48" s="26"/>
      <c r="WU48" s="26"/>
      <c r="WV48" s="26"/>
      <c r="WW48" s="26"/>
      <c r="WX48" s="26"/>
      <c r="WY48" s="26"/>
      <c r="WZ48" s="26"/>
      <c r="XA48" s="26"/>
      <c r="XB48" s="26"/>
      <c r="XC48" s="26"/>
      <c r="XD48" s="26"/>
      <c r="XE48" s="26"/>
      <c r="XF48" s="26"/>
      <c r="XG48" s="26"/>
      <c r="XH48" s="26"/>
      <c r="XI48" s="26"/>
      <c r="XJ48" s="26"/>
      <c r="XK48" s="26"/>
      <c r="XL48" s="26"/>
      <c r="XM48" s="26"/>
      <c r="XN48" s="26"/>
      <c r="XO48" s="26"/>
      <c r="XP48" s="26"/>
      <c r="XQ48" s="26"/>
      <c r="XR48" s="26"/>
      <c r="XS48" s="26"/>
      <c r="XT48" s="26"/>
      <c r="XU48" s="26"/>
      <c r="XV48" s="26"/>
      <c r="XW48" s="26"/>
      <c r="XX48" s="26"/>
      <c r="XY48" s="26"/>
      <c r="XZ48" s="26"/>
      <c r="YA48" s="26"/>
      <c r="YB48" s="26"/>
      <c r="YC48" s="26"/>
      <c r="YD48" s="26"/>
      <c r="YE48" s="26"/>
      <c r="YF48" s="26"/>
      <c r="YG48" s="26"/>
      <c r="YH48" s="26"/>
      <c r="YI48" s="26"/>
      <c r="YJ48" s="26"/>
      <c r="YK48" s="26"/>
      <c r="YL48" s="26"/>
      <c r="YM48" s="26"/>
      <c r="YN48" s="26"/>
      <c r="YO48" s="26"/>
      <c r="YP48" s="26"/>
      <c r="YQ48" s="26"/>
      <c r="YR48" s="26"/>
      <c r="YS48" s="26"/>
      <c r="YT48" s="26"/>
      <c r="YU48" s="26"/>
      <c r="YV48" s="26"/>
      <c r="YW48" s="26"/>
      <c r="YX48" s="26"/>
      <c r="YY48" s="26"/>
      <c r="YZ48" s="26"/>
      <c r="ZA48" s="26"/>
      <c r="ZB48" s="26"/>
      <c r="ZC48" s="26"/>
      <c r="ZD48" s="26"/>
      <c r="ZE48" s="26"/>
      <c r="ZF48" s="26"/>
      <c r="ZG48" s="26"/>
      <c r="ZH48" s="26"/>
      <c r="ZI48" s="26"/>
      <c r="ZJ48" s="26"/>
      <c r="ZK48" s="26"/>
      <c r="ZL48" s="26"/>
      <c r="ZM48" s="26"/>
      <c r="ZN48" s="26"/>
      <c r="ZO48" s="26"/>
      <c r="ZP48" s="26"/>
      <c r="ZQ48" s="26"/>
      <c r="ZR48" s="26"/>
      <c r="ZS48" s="26"/>
      <c r="ZT48" s="26"/>
      <c r="ZU48" s="26"/>
      <c r="ZV48" s="26"/>
      <c r="ZW48" s="26"/>
      <c r="ZX48" s="26"/>
      <c r="ZY48" s="26"/>
      <c r="ZZ48" s="26"/>
      <c r="AAA48" s="26"/>
      <c r="AAB48" s="26"/>
      <c r="AAC48" s="26"/>
      <c r="AAD48" s="26"/>
      <c r="AAE48" s="26"/>
      <c r="AAF48" s="26"/>
      <c r="AAG48" s="26"/>
      <c r="AAH48" s="26"/>
      <c r="AAI48" s="26"/>
      <c r="AAJ48" s="26"/>
      <c r="AAK48" s="26"/>
      <c r="AAL48" s="26"/>
      <c r="AAM48" s="26"/>
      <c r="AAN48" s="26"/>
      <c r="AAO48" s="26"/>
      <c r="AAP48" s="26"/>
      <c r="AAQ48" s="26"/>
      <c r="AAR48" s="26"/>
      <c r="AAS48" s="26"/>
      <c r="AAT48" s="26"/>
      <c r="AAU48" s="26"/>
      <c r="AAV48" s="26"/>
      <c r="AAW48" s="26"/>
      <c r="AAX48" s="26"/>
      <c r="AAY48" s="26"/>
      <c r="AAZ48" s="26"/>
      <c r="ABA48" s="26"/>
      <c r="ABB48" s="26"/>
      <c r="ABC48" s="26"/>
      <c r="ABD48" s="26"/>
      <c r="ABE48" s="26"/>
      <c r="ABF48" s="26"/>
      <c r="ABG48" s="26"/>
      <c r="ABH48" s="26"/>
      <c r="ABI48" s="26"/>
      <c r="ABJ48" s="26"/>
      <c r="ABK48" s="26"/>
      <c r="ABL48" s="26"/>
      <c r="ABM48" s="26"/>
      <c r="ABN48" s="26"/>
      <c r="ABO48" s="26"/>
      <c r="ABP48" s="26"/>
      <c r="ABQ48" s="26"/>
      <c r="ABR48" s="26"/>
      <c r="ABS48" s="26"/>
      <c r="ABT48" s="26"/>
      <c r="ABU48" s="26"/>
      <c r="ABV48" s="26"/>
      <c r="ABW48" s="26"/>
      <c r="ABX48" s="26"/>
      <c r="ABY48" s="26"/>
      <c r="ABZ48" s="26"/>
      <c r="ACA48" s="26"/>
      <c r="ACB48" s="26"/>
      <c r="ACC48" s="26"/>
      <c r="ACD48" s="26"/>
      <c r="ACE48" s="26"/>
      <c r="ACF48" s="26"/>
      <c r="ACG48" s="26"/>
      <c r="ACH48" s="26"/>
      <c r="ACI48" s="26"/>
      <c r="ACJ48" s="26"/>
      <c r="ACK48" s="26"/>
      <c r="ACL48" s="26"/>
      <c r="ACM48" s="26"/>
      <c r="ACN48" s="26"/>
      <c r="ACO48" s="26"/>
      <c r="ACP48" s="26"/>
      <c r="ACQ48" s="26"/>
      <c r="ACR48" s="26"/>
      <c r="ACS48" s="26"/>
      <c r="ACT48" s="26"/>
      <c r="ACU48" s="26"/>
      <c r="ACV48" s="26"/>
      <c r="ACW48" s="26"/>
      <c r="ACX48" s="26"/>
      <c r="ACY48" s="26"/>
      <c r="ACZ48" s="26"/>
      <c r="ADA48" s="26"/>
      <c r="ADB48" s="26"/>
      <c r="ADC48" s="26"/>
      <c r="ADD48" s="26"/>
      <c r="ADE48" s="26"/>
      <c r="ADF48" s="26"/>
      <c r="ADG48" s="26"/>
      <c r="ADH48" s="26"/>
      <c r="ADI48" s="26"/>
      <c r="ADJ48" s="26"/>
      <c r="ADK48" s="26"/>
      <c r="ADL48" s="26"/>
      <c r="ADM48" s="26"/>
      <c r="ADN48" s="26"/>
      <c r="ADO48" s="26"/>
      <c r="ADP48" s="26"/>
      <c r="ADQ48" s="26"/>
      <c r="ADR48" s="26"/>
      <c r="ADS48" s="26"/>
      <c r="ADT48" s="26"/>
      <c r="ADU48" s="26"/>
      <c r="ADV48" s="26"/>
      <c r="ADW48" s="26"/>
      <c r="ADX48" s="26"/>
      <c r="ADY48" s="26"/>
      <c r="ADZ48" s="26"/>
      <c r="AEA48" s="26"/>
      <c r="AEB48" s="26"/>
      <c r="AEC48" s="26"/>
      <c r="AED48" s="26"/>
      <c r="AEE48" s="26"/>
      <c r="AEF48" s="26"/>
      <c r="AEG48" s="26"/>
      <c r="AEH48" s="26"/>
      <c r="AEI48" s="26"/>
      <c r="AEJ48" s="26"/>
      <c r="AEK48" s="26"/>
      <c r="AEL48" s="26"/>
      <c r="AEM48" s="26"/>
      <c r="AEN48" s="26"/>
      <c r="AEO48" s="26"/>
      <c r="AEP48" s="26"/>
      <c r="AEQ48" s="26"/>
      <c r="AER48" s="26"/>
      <c r="AES48" s="26"/>
      <c r="AET48" s="26"/>
      <c r="AEU48" s="26"/>
      <c r="AEV48" s="26"/>
      <c r="AEW48" s="26"/>
      <c r="AEX48" s="26"/>
      <c r="AEY48" s="26"/>
      <c r="AEZ48" s="26"/>
      <c r="AFA48" s="26"/>
      <c r="AFB48" s="26"/>
      <c r="AFC48" s="26"/>
      <c r="AFD48" s="26"/>
      <c r="AFE48" s="26"/>
      <c r="AFF48" s="26"/>
      <c r="AFG48" s="26"/>
      <c r="AFH48" s="26"/>
      <c r="AFI48" s="26"/>
      <c r="AFJ48" s="26"/>
      <c r="AFK48" s="26"/>
      <c r="AFL48" s="26"/>
      <c r="AFM48" s="26"/>
      <c r="AFN48" s="26"/>
      <c r="AFO48" s="26"/>
      <c r="AFP48" s="26"/>
      <c r="AFQ48" s="26"/>
      <c r="AFR48" s="26"/>
      <c r="AFS48" s="26"/>
      <c r="AFT48" s="26"/>
      <c r="AFU48" s="26"/>
      <c r="AFV48" s="26"/>
    </row>
    <row r="60" spans="1:1" x14ac:dyDescent="0.2">
      <c r="A60" s="30"/>
    </row>
  </sheetData>
  <mergeCells count="3">
    <mergeCell ref="A1:E1"/>
    <mergeCell ref="A2:E2"/>
    <mergeCell ref="A3: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5E94-861B-4737-9AA9-5651E62ECC6F}">
  <dimension ref="A1:G149"/>
  <sheetViews>
    <sheetView zoomScaleNormal="100" workbookViewId="0">
      <selection sqref="A1:G1"/>
    </sheetView>
  </sheetViews>
  <sheetFormatPr defaultRowHeight="15" x14ac:dyDescent="0.25"/>
  <cols>
    <col min="1" max="1" width="31.140625" style="33" customWidth="1"/>
    <col min="2" max="7" width="10.85546875" style="33" customWidth="1"/>
    <col min="14" max="14" width="11.42578125" customWidth="1"/>
  </cols>
  <sheetData>
    <row r="1" spans="1:7" x14ac:dyDescent="0.25">
      <c r="A1" s="271" t="s">
        <v>295</v>
      </c>
      <c r="B1" s="271"/>
      <c r="C1" s="271"/>
      <c r="D1" s="271"/>
      <c r="E1" s="271"/>
      <c r="F1" s="271"/>
      <c r="G1" s="271"/>
    </row>
    <row r="2" spans="1:7" x14ac:dyDescent="0.25">
      <c r="A2" s="271" t="s">
        <v>7</v>
      </c>
      <c r="B2" s="271"/>
      <c r="C2" s="271"/>
      <c r="D2" s="271"/>
      <c r="E2" s="271"/>
      <c r="F2" s="271"/>
      <c r="G2" s="271"/>
    </row>
    <row r="4" spans="1:7" x14ac:dyDescent="0.25">
      <c r="A4" s="271" t="s">
        <v>296</v>
      </c>
      <c r="B4" s="271"/>
      <c r="C4" s="271"/>
      <c r="D4" s="271"/>
      <c r="E4" s="271"/>
      <c r="F4" s="271"/>
      <c r="G4" s="271"/>
    </row>
    <row r="5" spans="1:7" x14ac:dyDescent="0.25">
      <c r="A5" s="32"/>
      <c r="B5" s="32"/>
      <c r="C5" s="32"/>
      <c r="D5" s="32"/>
      <c r="E5" s="32"/>
      <c r="F5" s="32"/>
      <c r="G5" s="32"/>
    </row>
    <row r="6" spans="1:7" ht="14.45" customHeight="1" x14ac:dyDescent="0.25">
      <c r="A6" s="91" t="s">
        <v>456</v>
      </c>
    </row>
    <row r="8" spans="1:7" ht="17.45" customHeight="1" x14ac:dyDescent="0.3">
      <c r="A8" s="100" t="s">
        <v>1</v>
      </c>
      <c r="B8" s="101">
        <v>2021</v>
      </c>
      <c r="C8" s="101">
        <v>2022</v>
      </c>
      <c r="D8" s="101">
        <v>2023</v>
      </c>
      <c r="E8" s="101">
        <v>2024</v>
      </c>
      <c r="F8" s="101">
        <v>2025</v>
      </c>
      <c r="G8" s="101">
        <v>2026</v>
      </c>
    </row>
    <row r="9" spans="1:7" ht="14.45" customHeight="1" x14ac:dyDescent="0.25">
      <c r="A9" s="102" t="s">
        <v>297</v>
      </c>
      <c r="B9" s="105"/>
      <c r="C9" s="105"/>
      <c r="D9" s="105"/>
      <c r="E9" s="105"/>
      <c r="F9" s="105"/>
      <c r="G9" s="105"/>
    </row>
    <row r="10" spans="1:7" ht="14.45" customHeight="1" x14ac:dyDescent="0.25">
      <c r="A10" s="104" t="s">
        <v>298</v>
      </c>
      <c r="B10" s="105">
        <v>784780</v>
      </c>
      <c r="C10" s="105">
        <v>911720</v>
      </c>
      <c r="D10" s="105">
        <v>1077880</v>
      </c>
      <c r="E10" s="105">
        <v>1289710</v>
      </c>
      <c r="F10" s="105">
        <v>1594260</v>
      </c>
      <c r="G10" s="105">
        <v>2090450</v>
      </c>
    </row>
    <row r="11" spans="1:7" ht="14.45" customHeight="1" x14ac:dyDescent="0.25">
      <c r="A11" s="104" t="s">
        <v>299</v>
      </c>
      <c r="B11" s="105">
        <v>222890</v>
      </c>
      <c r="C11" s="105">
        <v>255630</v>
      </c>
      <c r="D11" s="105">
        <v>293230</v>
      </c>
      <c r="E11" s="105">
        <v>329160</v>
      </c>
      <c r="F11" s="105">
        <v>365520</v>
      </c>
      <c r="G11" s="105">
        <v>401560</v>
      </c>
    </row>
    <row r="12" spans="1:7" ht="14.45" customHeight="1" x14ac:dyDescent="0.25">
      <c r="A12" s="106" t="s">
        <v>300</v>
      </c>
      <c r="B12" s="107">
        <v>1007670</v>
      </c>
      <c r="C12" s="107">
        <v>1167350</v>
      </c>
      <c r="D12" s="107">
        <v>1371110</v>
      </c>
      <c r="E12" s="107">
        <v>1618870</v>
      </c>
      <c r="F12" s="107">
        <v>1959780</v>
      </c>
      <c r="G12" s="107">
        <v>2492010</v>
      </c>
    </row>
    <row r="13" spans="1:7" ht="14.45" customHeight="1" x14ac:dyDescent="0.25">
      <c r="A13" s="104" t="s">
        <v>301</v>
      </c>
      <c r="B13" s="105">
        <v>597270</v>
      </c>
      <c r="C13" s="105">
        <v>595330</v>
      </c>
      <c r="D13" s="105">
        <v>606450</v>
      </c>
      <c r="E13" s="105">
        <v>624430</v>
      </c>
      <c r="F13" s="105">
        <v>647770</v>
      </c>
      <c r="G13" s="105">
        <v>685240</v>
      </c>
    </row>
    <row r="14" spans="1:7" ht="14.45" customHeight="1" x14ac:dyDescent="0.25">
      <c r="A14" s="108" t="s">
        <v>302</v>
      </c>
      <c r="B14" s="105">
        <v>42050</v>
      </c>
      <c r="C14" s="105">
        <v>51360</v>
      </c>
      <c r="D14" s="105">
        <v>61150</v>
      </c>
      <c r="E14" s="105">
        <v>73190</v>
      </c>
      <c r="F14" s="105">
        <v>85850</v>
      </c>
      <c r="G14" s="105">
        <v>103940</v>
      </c>
    </row>
    <row r="15" spans="1:7" ht="14.45" customHeight="1" x14ac:dyDescent="0.25">
      <c r="A15" s="102" t="s">
        <v>303</v>
      </c>
      <c r="B15" s="107">
        <v>1646990</v>
      </c>
      <c r="C15" s="107">
        <v>1814040</v>
      </c>
      <c r="D15" s="107">
        <v>2038710</v>
      </c>
      <c r="E15" s="107">
        <v>2316490</v>
      </c>
      <c r="F15" s="107">
        <v>2693400</v>
      </c>
      <c r="G15" s="107">
        <v>3281190</v>
      </c>
    </row>
    <row r="16" spans="1:7" ht="14.45" customHeight="1" x14ac:dyDescent="0.25">
      <c r="A16" s="103"/>
      <c r="B16" s="105"/>
      <c r="C16" s="105"/>
      <c r="D16" s="105"/>
      <c r="E16" s="105"/>
      <c r="F16" s="105"/>
      <c r="G16" s="105"/>
    </row>
    <row r="17" spans="1:7" ht="14.45" customHeight="1" x14ac:dyDescent="0.25">
      <c r="A17" s="102" t="s">
        <v>304</v>
      </c>
      <c r="B17" s="105"/>
      <c r="C17" s="105"/>
      <c r="D17" s="105"/>
      <c r="E17" s="105"/>
      <c r="F17" s="105"/>
      <c r="G17" s="105"/>
    </row>
    <row r="18" spans="1:7" ht="14.45" customHeight="1" x14ac:dyDescent="0.25">
      <c r="A18" s="104" t="s">
        <v>305</v>
      </c>
      <c r="B18" s="105">
        <v>100500</v>
      </c>
      <c r="C18" s="105">
        <v>129890</v>
      </c>
      <c r="D18" s="105">
        <v>143730</v>
      </c>
      <c r="E18" s="105">
        <v>168890</v>
      </c>
      <c r="F18" s="105">
        <v>198370</v>
      </c>
      <c r="G18" s="105">
        <v>235170</v>
      </c>
    </row>
    <row r="19" spans="1:7" ht="14.45" customHeight="1" x14ac:dyDescent="0.25">
      <c r="A19" s="104" t="s">
        <v>306</v>
      </c>
      <c r="B19" s="105">
        <v>601710</v>
      </c>
      <c r="C19" s="105">
        <v>659910</v>
      </c>
      <c r="D19" s="105">
        <v>722420</v>
      </c>
      <c r="E19" s="105">
        <v>726080</v>
      </c>
      <c r="F19" s="105">
        <v>791210</v>
      </c>
      <c r="G19" s="105">
        <v>863940</v>
      </c>
    </row>
    <row r="20" spans="1:7" ht="14.45" customHeight="1" x14ac:dyDescent="0.25">
      <c r="A20" s="104" t="s">
        <v>307</v>
      </c>
      <c r="B20" s="105">
        <v>588460</v>
      </c>
      <c r="C20" s="105">
        <v>695250</v>
      </c>
      <c r="D20" s="105">
        <v>835020</v>
      </c>
      <c r="E20" s="105">
        <v>1052600</v>
      </c>
      <c r="F20" s="105">
        <v>1320810</v>
      </c>
      <c r="G20" s="105">
        <v>1776940</v>
      </c>
    </row>
    <row r="21" spans="1:7" ht="14.45" customHeight="1" x14ac:dyDescent="0.25">
      <c r="A21" s="106" t="s">
        <v>308</v>
      </c>
      <c r="B21" s="107">
        <v>1290670</v>
      </c>
      <c r="C21" s="107">
        <v>1485050</v>
      </c>
      <c r="D21" s="107">
        <v>1701170</v>
      </c>
      <c r="E21" s="107">
        <v>1947570</v>
      </c>
      <c r="F21" s="107">
        <v>2310390</v>
      </c>
      <c r="G21" s="107">
        <v>2876050</v>
      </c>
    </row>
    <row r="22" spans="1:7" ht="14.45" customHeight="1" x14ac:dyDescent="0.25">
      <c r="A22" s="104" t="s">
        <v>309</v>
      </c>
      <c r="B22" s="105">
        <v>83650</v>
      </c>
      <c r="C22" s="105">
        <v>100920</v>
      </c>
      <c r="D22" s="105">
        <v>119100</v>
      </c>
      <c r="E22" s="105">
        <v>138800</v>
      </c>
      <c r="F22" s="105">
        <v>161100</v>
      </c>
      <c r="G22" s="105">
        <v>193200</v>
      </c>
    </row>
    <row r="23" spans="1:7" ht="14.45" customHeight="1" x14ac:dyDescent="0.25">
      <c r="A23" s="104" t="s">
        <v>310</v>
      </c>
      <c r="B23" s="105">
        <v>-49100</v>
      </c>
      <c r="C23" s="105">
        <v>-63270</v>
      </c>
      <c r="D23" s="105">
        <v>-75070</v>
      </c>
      <c r="E23" s="105">
        <v>-87090</v>
      </c>
      <c r="F23" s="105">
        <v>-100330</v>
      </c>
      <c r="G23" s="105">
        <v>-120350</v>
      </c>
    </row>
    <row r="24" spans="1:7" ht="14.45" customHeight="1" x14ac:dyDescent="0.25">
      <c r="A24" s="106" t="s">
        <v>311</v>
      </c>
      <c r="B24" s="107">
        <v>34550</v>
      </c>
      <c r="C24" s="107">
        <v>37650</v>
      </c>
      <c r="D24" s="107">
        <v>44030</v>
      </c>
      <c r="E24" s="107">
        <v>51710</v>
      </c>
      <c r="F24" s="107">
        <v>60770</v>
      </c>
      <c r="G24" s="107">
        <v>72850</v>
      </c>
    </row>
    <row r="25" spans="1:7" ht="14.45" customHeight="1" x14ac:dyDescent="0.25">
      <c r="A25" s="106" t="s">
        <v>312</v>
      </c>
      <c r="B25" s="107">
        <v>69280</v>
      </c>
      <c r="C25" s="107">
        <v>77220</v>
      </c>
      <c r="D25" s="107">
        <v>84090</v>
      </c>
      <c r="E25" s="107">
        <v>91700</v>
      </c>
      <c r="F25" s="107">
        <v>99740</v>
      </c>
      <c r="G25" s="107">
        <v>107750</v>
      </c>
    </row>
    <row r="26" spans="1:7" ht="14.45" customHeight="1" x14ac:dyDescent="0.25">
      <c r="A26" s="106" t="s">
        <v>313</v>
      </c>
      <c r="B26" s="107">
        <v>1394500</v>
      </c>
      <c r="C26" s="107">
        <v>1599920</v>
      </c>
      <c r="D26" s="107">
        <v>1829290</v>
      </c>
      <c r="E26" s="107">
        <v>2090980</v>
      </c>
      <c r="F26" s="107">
        <v>2470900</v>
      </c>
      <c r="G26" s="107">
        <v>3056650</v>
      </c>
    </row>
    <row r="27" spans="1:7" ht="14.45" customHeight="1" x14ac:dyDescent="0.25">
      <c r="A27" s="104"/>
      <c r="B27" s="105"/>
      <c r="C27" s="105"/>
      <c r="D27" s="105"/>
      <c r="E27" s="105"/>
      <c r="F27" s="105"/>
      <c r="G27" s="105"/>
    </row>
    <row r="28" spans="1:7" ht="14.45" customHeight="1" x14ac:dyDescent="0.25">
      <c r="A28" s="102" t="s">
        <v>314</v>
      </c>
      <c r="B28" s="107">
        <v>252490</v>
      </c>
      <c r="C28" s="107">
        <v>214120</v>
      </c>
      <c r="D28" s="107">
        <v>209420</v>
      </c>
      <c r="E28" s="107">
        <v>225510</v>
      </c>
      <c r="F28" s="107">
        <v>222500</v>
      </c>
      <c r="G28" s="107">
        <v>224540</v>
      </c>
    </row>
    <row r="29" spans="1:7" ht="14.45" customHeight="1" x14ac:dyDescent="0.25">
      <c r="A29" s="102" t="s">
        <v>0</v>
      </c>
      <c r="B29" s="107">
        <v>18000.000000000004</v>
      </c>
      <c r="C29" s="107">
        <v>18000.000000000004</v>
      </c>
      <c r="D29" s="107">
        <v>18000.000000000004</v>
      </c>
      <c r="E29" s="107">
        <v>18000.000000000004</v>
      </c>
      <c r="F29" s="107">
        <v>18000.000000000004</v>
      </c>
      <c r="G29" s="107">
        <v>7375.0000000000018</v>
      </c>
    </row>
    <row r="30" spans="1:7" ht="14.45" customHeight="1" x14ac:dyDescent="0.25">
      <c r="A30" s="102" t="s">
        <v>315</v>
      </c>
      <c r="B30" s="107">
        <v>82100</v>
      </c>
      <c r="C30" s="107">
        <v>68600</v>
      </c>
      <c r="D30" s="107">
        <v>67000</v>
      </c>
      <c r="E30" s="107">
        <v>72600</v>
      </c>
      <c r="F30" s="107">
        <v>71600</v>
      </c>
      <c r="G30" s="107">
        <v>76000</v>
      </c>
    </row>
    <row r="31" spans="1:7" ht="14.45" customHeight="1" x14ac:dyDescent="0.25">
      <c r="A31" s="102" t="s">
        <v>175</v>
      </c>
      <c r="B31" s="107">
        <v>152390</v>
      </c>
      <c r="C31" s="107">
        <v>127520</v>
      </c>
      <c r="D31" s="107">
        <v>124420</v>
      </c>
      <c r="E31" s="107">
        <v>134910</v>
      </c>
      <c r="F31" s="107">
        <v>132900</v>
      </c>
      <c r="G31" s="107">
        <v>141165</v>
      </c>
    </row>
    <row r="32" spans="1:7" ht="14.45" customHeight="1" x14ac:dyDescent="0.25">
      <c r="A32" s="92"/>
      <c r="B32" s="99"/>
      <c r="C32" s="99"/>
      <c r="D32" s="99"/>
      <c r="E32" s="99"/>
      <c r="F32" s="99"/>
      <c r="G32" s="99"/>
    </row>
    <row r="33" spans="1:7" ht="14.45" customHeight="1" x14ac:dyDescent="0.25">
      <c r="A33" s="228" t="s">
        <v>457</v>
      </c>
      <c r="B33" s="99"/>
      <c r="C33" s="99"/>
      <c r="D33" s="99"/>
      <c r="E33" s="99"/>
      <c r="F33" s="99"/>
      <c r="G33" s="99"/>
    </row>
    <row r="34" spans="1:7" ht="14.45" customHeight="1" x14ac:dyDescent="0.25">
      <c r="A34" s="34"/>
      <c r="B34" s="98"/>
      <c r="C34" s="98"/>
      <c r="D34" s="98"/>
      <c r="E34" s="98"/>
      <c r="F34" s="98"/>
      <c r="G34" s="98"/>
    </row>
    <row r="35" spans="1:7" ht="17.45" customHeight="1" x14ac:dyDescent="0.3">
      <c r="A35" s="100" t="s">
        <v>316</v>
      </c>
      <c r="B35" s="101">
        <v>2021</v>
      </c>
      <c r="C35" s="101">
        <v>2022</v>
      </c>
      <c r="D35" s="101">
        <v>2023</v>
      </c>
      <c r="E35" s="101">
        <v>2024</v>
      </c>
      <c r="F35" s="101">
        <v>2025</v>
      </c>
      <c r="G35" s="101">
        <v>2026</v>
      </c>
    </row>
    <row r="36" spans="1:7" ht="14.45" customHeight="1" x14ac:dyDescent="0.25">
      <c r="A36" s="102" t="s">
        <v>297</v>
      </c>
      <c r="B36" s="105"/>
      <c r="C36" s="109"/>
      <c r="D36" s="109"/>
      <c r="E36" s="109"/>
      <c r="F36" s="109"/>
      <c r="G36" s="109"/>
    </row>
    <row r="37" spans="1:7" ht="14.45" customHeight="1" x14ac:dyDescent="0.25">
      <c r="A37" s="104" t="s">
        <v>298</v>
      </c>
      <c r="B37" s="105">
        <v>561000</v>
      </c>
      <c r="C37" s="105">
        <v>669800</v>
      </c>
      <c r="D37" s="105">
        <v>812600</v>
      </c>
      <c r="E37" s="105">
        <v>1000000</v>
      </c>
      <c r="F37" s="105">
        <v>1280000</v>
      </c>
      <c r="G37" s="105">
        <v>1750000</v>
      </c>
    </row>
    <row r="38" spans="1:7" ht="14.45" customHeight="1" x14ac:dyDescent="0.25">
      <c r="A38" s="104" t="s">
        <v>299</v>
      </c>
      <c r="B38" s="110">
        <v>0</v>
      </c>
      <c r="C38" s="110">
        <v>0</v>
      </c>
      <c r="D38" s="110">
        <v>0</v>
      </c>
      <c r="E38" s="110">
        <v>0</v>
      </c>
      <c r="F38" s="110">
        <v>0</v>
      </c>
      <c r="G38" s="110">
        <v>0</v>
      </c>
    </row>
    <row r="39" spans="1:7" ht="14.45" customHeight="1" x14ac:dyDescent="0.25">
      <c r="A39" s="106" t="s">
        <v>300</v>
      </c>
      <c r="B39" s="111">
        <v>561000</v>
      </c>
      <c r="C39" s="111">
        <v>669800</v>
      </c>
      <c r="D39" s="111">
        <v>812600</v>
      </c>
      <c r="E39" s="111">
        <v>1000000</v>
      </c>
      <c r="F39" s="111">
        <v>1280000</v>
      </c>
      <c r="G39" s="111">
        <v>1750000</v>
      </c>
    </row>
    <row r="40" spans="1:7" ht="14.45" customHeight="1" x14ac:dyDescent="0.25">
      <c r="A40" s="104" t="s">
        <v>301</v>
      </c>
      <c r="B40" s="110">
        <v>73700</v>
      </c>
      <c r="C40" s="110">
        <v>85000</v>
      </c>
      <c r="D40" s="110">
        <v>98000</v>
      </c>
      <c r="E40" s="110">
        <v>119000</v>
      </c>
      <c r="F40" s="110">
        <v>142000</v>
      </c>
      <c r="G40" s="110">
        <v>175000</v>
      </c>
    </row>
    <row r="41" spans="1:7" x14ac:dyDescent="0.25">
      <c r="A41" s="108" t="s">
        <v>302</v>
      </c>
      <c r="B41" s="110">
        <v>25800</v>
      </c>
      <c r="C41" s="110">
        <v>33400</v>
      </c>
      <c r="D41" s="110">
        <v>40600</v>
      </c>
      <c r="E41" s="110">
        <v>50500</v>
      </c>
      <c r="F41" s="110">
        <v>61600</v>
      </c>
      <c r="G41" s="110">
        <v>76500</v>
      </c>
    </row>
    <row r="42" spans="1:7" x14ac:dyDescent="0.25">
      <c r="A42" s="102" t="s">
        <v>303</v>
      </c>
      <c r="B42" s="111">
        <v>660500</v>
      </c>
      <c r="C42" s="111">
        <v>788200</v>
      </c>
      <c r="D42" s="111">
        <v>951200</v>
      </c>
      <c r="E42" s="111">
        <v>1169500</v>
      </c>
      <c r="F42" s="111">
        <v>1483600</v>
      </c>
      <c r="G42" s="111">
        <v>2001500</v>
      </c>
    </row>
    <row r="43" spans="1:7" x14ac:dyDescent="0.25">
      <c r="A43" s="103"/>
      <c r="B43" s="105"/>
      <c r="C43" s="105"/>
      <c r="D43" s="105"/>
      <c r="E43" s="105"/>
      <c r="F43" s="105"/>
      <c r="G43" s="105"/>
    </row>
    <row r="44" spans="1:7" x14ac:dyDescent="0.25">
      <c r="A44" s="102" t="s">
        <v>304</v>
      </c>
      <c r="B44" s="105"/>
      <c r="C44" s="105"/>
      <c r="D44" s="105"/>
      <c r="E44" s="105"/>
      <c r="F44" s="105"/>
      <c r="G44" s="105"/>
    </row>
    <row r="45" spans="1:7" x14ac:dyDescent="0.25">
      <c r="A45" s="104" t="s">
        <v>305</v>
      </c>
      <c r="B45" s="110">
        <v>16200</v>
      </c>
      <c r="C45" s="110">
        <v>28800</v>
      </c>
      <c r="D45" s="110">
        <v>36000</v>
      </c>
      <c r="E45" s="110">
        <v>46600</v>
      </c>
      <c r="F45" s="110">
        <v>59200</v>
      </c>
      <c r="G45" s="110">
        <v>75100</v>
      </c>
    </row>
    <row r="46" spans="1:7" x14ac:dyDescent="0.25">
      <c r="A46" s="104" t="s">
        <v>306</v>
      </c>
      <c r="B46" s="110">
        <v>114650</v>
      </c>
      <c r="C46" s="110">
        <v>161100</v>
      </c>
      <c r="D46" s="110">
        <v>193650</v>
      </c>
      <c r="E46" s="110">
        <v>228100</v>
      </c>
      <c r="F46" s="110">
        <v>276450</v>
      </c>
      <c r="G46" s="110">
        <v>315700</v>
      </c>
    </row>
    <row r="47" spans="1:7" x14ac:dyDescent="0.25">
      <c r="A47" s="104" t="s">
        <v>307</v>
      </c>
      <c r="B47" s="110">
        <v>474250</v>
      </c>
      <c r="C47" s="110">
        <v>536300</v>
      </c>
      <c r="D47" s="110">
        <v>649250</v>
      </c>
      <c r="E47" s="110">
        <v>807400</v>
      </c>
      <c r="F47" s="110">
        <v>1038000</v>
      </c>
      <c r="G47" s="110">
        <v>1464500</v>
      </c>
    </row>
    <row r="48" spans="1:7" x14ac:dyDescent="0.25">
      <c r="A48" s="106" t="s">
        <v>308</v>
      </c>
      <c r="B48" s="111">
        <v>605100</v>
      </c>
      <c r="C48" s="111">
        <v>726200</v>
      </c>
      <c r="D48" s="111">
        <v>878900</v>
      </c>
      <c r="E48" s="111">
        <v>1082100</v>
      </c>
      <c r="F48" s="111">
        <v>1373650</v>
      </c>
      <c r="G48" s="111">
        <v>1855300</v>
      </c>
    </row>
    <row r="49" spans="1:7" x14ac:dyDescent="0.25">
      <c r="A49" s="104" t="s">
        <v>309</v>
      </c>
      <c r="B49" s="110">
        <v>30200</v>
      </c>
      <c r="C49" s="110">
        <v>38300</v>
      </c>
      <c r="D49" s="110">
        <v>46400</v>
      </c>
      <c r="E49" s="110">
        <v>56100</v>
      </c>
      <c r="F49" s="110">
        <v>69000</v>
      </c>
      <c r="G49" s="110">
        <v>90800</v>
      </c>
    </row>
    <row r="50" spans="1:7" x14ac:dyDescent="0.25">
      <c r="A50" s="104" t="s">
        <v>310</v>
      </c>
      <c r="B50" s="110">
        <v>-13400</v>
      </c>
      <c r="C50" s="110">
        <v>-20900</v>
      </c>
      <c r="D50" s="110">
        <v>-24300</v>
      </c>
      <c r="E50" s="110">
        <v>-28500</v>
      </c>
      <c r="F50" s="110">
        <v>-36900</v>
      </c>
      <c r="G50" s="110">
        <v>-52300</v>
      </c>
    </row>
    <row r="51" spans="1:7" x14ac:dyDescent="0.25">
      <c r="A51" s="106" t="s">
        <v>311</v>
      </c>
      <c r="B51" s="111">
        <v>16800</v>
      </c>
      <c r="C51" s="111">
        <v>17400</v>
      </c>
      <c r="D51" s="111">
        <v>22100</v>
      </c>
      <c r="E51" s="111">
        <v>27600</v>
      </c>
      <c r="F51" s="111">
        <v>32100</v>
      </c>
      <c r="G51" s="111">
        <v>38500</v>
      </c>
    </row>
    <row r="52" spans="1:7" x14ac:dyDescent="0.25">
      <c r="A52" s="106" t="s">
        <v>312</v>
      </c>
      <c r="B52" s="111">
        <v>14300</v>
      </c>
      <c r="C52" s="111">
        <v>17400</v>
      </c>
      <c r="D52" s="111">
        <v>20200</v>
      </c>
      <c r="E52" s="111">
        <v>24100</v>
      </c>
      <c r="F52" s="111">
        <v>28200</v>
      </c>
      <c r="G52" s="111">
        <v>32800</v>
      </c>
    </row>
    <row r="53" spans="1:7" x14ac:dyDescent="0.25">
      <c r="A53" s="106" t="s">
        <v>313</v>
      </c>
      <c r="B53" s="111">
        <v>636200</v>
      </c>
      <c r="C53" s="111">
        <v>761000</v>
      </c>
      <c r="D53" s="111">
        <v>921200</v>
      </c>
      <c r="E53" s="111">
        <v>1133800</v>
      </c>
      <c r="F53" s="111">
        <v>1433950</v>
      </c>
      <c r="G53" s="111">
        <v>1926600</v>
      </c>
    </row>
    <row r="54" spans="1:7" x14ac:dyDescent="0.25">
      <c r="A54" s="104"/>
      <c r="B54" s="105"/>
      <c r="C54" s="105"/>
      <c r="D54" s="105"/>
      <c r="E54" s="105"/>
      <c r="F54" s="105"/>
      <c r="G54" s="105"/>
    </row>
    <row r="55" spans="1:7" x14ac:dyDescent="0.25">
      <c r="A55" s="102" t="s">
        <v>314</v>
      </c>
      <c r="B55" s="107">
        <v>24300</v>
      </c>
      <c r="C55" s="107">
        <v>27200</v>
      </c>
      <c r="D55" s="107">
        <v>30000</v>
      </c>
      <c r="E55" s="107">
        <v>35700</v>
      </c>
      <c r="F55" s="107">
        <v>49650</v>
      </c>
      <c r="G55" s="107">
        <v>74900</v>
      </c>
    </row>
    <row r="56" spans="1:7" x14ac:dyDescent="0.25">
      <c r="A56" s="102" t="s">
        <v>0</v>
      </c>
      <c r="B56" s="107">
        <v>0</v>
      </c>
      <c r="C56" s="107">
        <v>0</v>
      </c>
      <c r="D56" s="107">
        <v>0</v>
      </c>
      <c r="E56" s="107">
        <v>0</v>
      </c>
      <c r="F56" s="107">
        <v>0</v>
      </c>
      <c r="G56" s="107">
        <v>0</v>
      </c>
    </row>
    <row r="57" spans="1:7" x14ac:dyDescent="0.25">
      <c r="A57" s="102" t="s">
        <v>315</v>
      </c>
      <c r="B57" s="107">
        <v>8500</v>
      </c>
      <c r="C57" s="107">
        <v>9500</v>
      </c>
      <c r="D57" s="107">
        <v>10500</v>
      </c>
      <c r="E57" s="107">
        <v>12500</v>
      </c>
      <c r="F57" s="107">
        <v>17400</v>
      </c>
      <c r="G57" s="107">
        <v>26200</v>
      </c>
    </row>
    <row r="58" spans="1:7" x14ac:dyDescent="0.25">
      <c r="A58" s="102" t="s">
        <v>175</v>
      </c>
      <c r="B58" s="107">
        <v>15800</v>
      </c>
      <c r="C58" s="107">
        <v>17700</v>
      </c>
      <c r="D58" s="107">
        <v>19500</v>
      </c>
      <c r="E58" s="107">
        <v>23200</v>
      </c>
      <c r="F58" s="107">
        <v>32250</v>
      </c>
      <c r="G58" s="107">
        <v>48700</v>
      </c>
    </row>
    <row r="59" spans="1:7" x14ac:dyDescent="0.25">
      <c r="A59" s="34"/>
      <c r="B59" s="98"/>
      <c r="C59" s="98"/>
      <c r="D59" s="98"/>
      <c r="E59" s="98"/>
      <c r="F59" s="98"/>
      <c r="G59" s="98"/>
    </row>
    <row r="60" spans="1:7" x14ac:dyDescent="0.25">
      <c r="A60" s="34"/>
      <c r="B60" s="98"/>
      <c r="C60" s="98"/>
      <c r="D60" s="98"/>
      <c r="E60" s="98"/>
      <c r="F60" s="98"/>
      <c r="G60" s="98"/>
    </row>
    <row r="61" spans="1:7" ht="17.25" x14ac:dyDescent="0.3">
      <c r="A61" s="100" t="s">
        <v>317</v>
      </c>
      <c r="B61" s="101">
        <v>2021</v>
      </c>
      <c r="C61" s="101">
        <v>2022</v>
      </c>
      <c r="D61" s="101">
        <v>2023</v>
      </c>
      <c r="E61" s="101">
        <v>2024</v>
      </c>
      <c r="F61" s="101">
        <v>2025</v>
      </c>
      <c r="G61" s="101">
        <v>2026</v>
      </c>
    </row>
    <row r="62" spans="1:7" x14ac:dyDescent="0.25">
      <c r="A62" s="102" t="s">
        <v>297</v>
      </c>
      <c r="B62" s="112"/>
      <c r="C62" s="109"/>
      <c r="D62" s="109"/>
      <c r="E62" s="109"/>
      <c r="F62" s="109"/>
      <c r="G62" s="109"/>
    </row>
    <row r="63" spans="1:7" x14ac:dyDescent="0.25">
      <c r="A63" s="104" t="s">
        <v>298</v>
      </c>
      <c r="B63" s="105">
        <v>58780</v>
      </c>
      <c r="C63" s="105">
        <v>72420</v>
      </c>
      <c r="D63" s="105">
        <v>89480</v>
      </c>
      <c r="E63" s="105">
        <v>106810</v>
      </c>
      <c r="F63" s="105">
        <v>125360</v>
      </c>
      <c r="G63" s="105">
        <v>145650</v>
      </c>
    </row>
    <row r="64" spans="1:7" x14ac:dyDescent="0.25">
      <c r="A64" s="104" t="s">
        <v>299</v>
      </c>
      <c r="B64" s="110">
        <v>47590</v>
      </c>
      <c r="C64" s="110">
        <v>64730</v>
      </c>
      <c r="D64" s="110">
        <v>82030</v>
      </c>
      <c r="E64" s="110">
        <v>96460</v>
      </c>
      <c r="F64" s="110">
        <v>111020</v>
      </c>
      <c r="G64" s="110">
        <v>125060</v>
      </c>
    </row>
    <row r="65" spans="1:7" x14ac:dyDescent="0.25">
      <c r="A65" s="106" t="s">
        <v>300</v>
      </c>
      <c r="B65" s="111">
        <v>106370</v>
      </c>
      <c r="C65" s="111">
        <v>137150</v>
      </c>
      <c r="D65" s="111">
        <v>171510</v>
      </c>
      <c r="E65" s="111">
        <v>203270</v>
      </c>
      <c r="F65" s="111">
        <v>236380</v>
      </c>
      <c r="G65" s="111">
        <v>270710</v>
      </c>
    </row>
    <row r="66" spans="1:7" x14ac:dyDescent="0.25">
      <c r="A66" s="104" t="s">
        <v>301</v>
      </c>
      <c r="B66" s="110">
        <v>110770</v>
      </c>
      <c r="C66" s="110">
        <v>106530</v>
      </c>
      <c r="D66" s="110">
        <v>105850</v>
      </c>
      <c r="E66" s="110">
        <v>109730</v>
      </c>
      <c r="F66" s="110">
        <v>114170</v>
      </c>
      <c r="G66" s="110">
        <v>121040</v>
      </c>
    </row>
    <row r="67" spans="1:7" x14ac:dyDescent="0.25">
      <c r="A67" s="108" t="s">
        <v>302</v>
      </c>
      <c r="B67" s="110">
        <v>5850</v>
      </c>
      <c r="C67" s="110">
        <v>6760</v>
      </c>
      <c r="D67" s="110">
        <v>8450</v>
      </c>
      <c r="E67" s="110">
        <v>9490</v>
      </c>
      <c r="F67" s="110">
        <v>9750</v>
      </c>
      <c r="G67" s="110">
        <v>11440</v>
      </c>
    </row>
    <row r="68" spans="1:7" x14ac:dyDescent="0.25">
      <c r="A68" s="102" t="s">
        <v>303</v>
      </c>
      <c r="B68" s="111">
        <v>222990</v>
      </c>
      <c r="C68" s="111">
        <v>250440</v>
      </c>
      <c r="D68" s="111">
        <v>285810</v>
      </c>
      <c r="E68" s="111">
        <v>322490</v>
      </c>
      <c r="F68" s="111">
        <v>360300</v>
      </c>
      <c r="G68" s="111">
        <v>403190</v>
      </c>
    </row>
    <row r="69" spans="1:7" x14ac:dyDescent="0.25">
      <c r="A69" s="103"/>
      <c r="B69" s="105"/>
      <c r="C69" s="105"/>
      <c r="D69" s="105"/>
      <c r="E69" s="105"/>
      <c r="F69" s="105"/>
      <c r="G69" s="105"/>
    </row>
    <row r="70" spans="1:7" x14ac:dyDescent="0.25">
      <c r="A70" s="102" t="s">
        <v>304</v>
      </c>
      <c r="B70" s="105"/>
      <c r="C70" s="105"/>
      <c r="D70" s="105"/>
      <c r="E70" s="105"/>
      <c r="F70" s="105"/>
      <c r="G70" s="105"/>
    </row>
    <row r="71" spans="1:7" x14ac:dyDescent="0.25">
      <c r="A71" s="104" t="s">
        <v>305</v>
      </c>
      <c r="B71" s="110">
        <v>27300</v>
      </c>
      <c r="C71" s="110">
        <v>35290</v>
      </c>
      <c r="D71" s="110">
        <v>33930</v>
      </c>
      <c r="E71" s="110">
        <v>38090</v>
      </c>
      <c r="F71" s="110">
        <v>42770</v>
      </c>
      <c r="G71" s="110">
        <v>47970</v>
      </c>
    </row>
    <row r="72" spans="1:7" x14ac:dyDescent="0.25">
      <c r="A72" s="104" t="s">
        <v>306</v>
      </c>
      <c r="B72" s="110">
        <v>32760</v>
      </c>
      <c r="C72" s="110">
        <v>32110</v>
      </c>
      <c r="D72" s="110">
        <v>36270</v>
      </c>
      <c r="E72" s="110">
        <v>41080</v>
      </c>
      <c r="F72" s="110">
        <v>45760</v>
      </c>
      <c r="G72" s="110">
        <v>51740</v>
      </c>
    </row>
    <row r="73" spans="1:7" x14ac:dyDescent="0.25">
      <c r="A73" s="104" t="s">
        <v>318</v>
      </c>
      <c r="B73" s="110">
        <v>92310</v>
      </c>
      <c r="C73" s="110">
        <v>120250</v>
      </c>
      <c r="D73" s="110">
        <v>152270</v>
      </c>
      <c r="E73" s="110">
        <v>182600</v>
      </c>
      <c r="F73" s="110">
        <v>214410</v>
      </c>
      <c r="G73" s="110">
        <v>246440</v>
      </c>
    </row>
    <row r="74" spans="1:7" x14ac:dyDescent="0.25">
      <c r="A74" s="106" t="s">
        <v>308</v>
      </c>
      <c r="B74" s="111">
        <v>152370</v>
      </c>
      <c r="C74" s="111">
        <v>187650</v>
      </c>
      <c r="D74" s="111">
        <v>222470</v>
      </c>
      <c r="E74" s="111">
        <v>261770</v>
      </c>
      <c r="F74" s="111">
        <v>302940</v>
      </c>
      <c r="G74" s="111">
        <v>346150</v>
      </c>
    </row>
    <row r="75" spans="1:7" x14ac:dyDescent="0.25">
      <c r="A75" s="104" t="s">
        <v>309</v>
      </c>
      <c r="B75" s="110">
        <v>21450</v>
      </c>
      <c r="C75" s="110">
        <v>25220</v>
      </c>
      <c r="D75" s="110">
        <v>32200</v>
      </c>
      <c r="E75" s="110">
        <v>38500</v>
      </c>
      <c r="F75" s="110">
        <v>45100</v>
      </c>
      <c r="G75" s="110">
        <v>52400</v>
      </c>
    </row>
    <row r="76" spans="1:7" x14ac:dyDescent="0.25">
      <c r="A76" s="104" t="s">
        <v>310</v>
      </c>
      <c r="B76" s="110">
        <v>-13000</v>
      </c>
      <c r="C76" s="110">
        <v>-16770</v>
      </c>
      <c r="D76" s="110">
        <v>-24670</v>
      </c>
      <c r="E76" s="110">
        <v>-31790</v>
      </c>
      <c r="F76" s="110">
        <v>-36830</v>
      </c>
      <c r="G76" s="110">
        <v>-41350</v>
      </c>
    </row>
    <row r="77" spans="1:7" x14ac:dyDescent="0.25">
      <c r="A77" s="106" t="s">
        <v>311</v>
      </c>
      <c r="B77" s="111">
        <v>8450</v>
      </c>
      <c r="C77" s="111">
        <v>8450</v>
      </c>
      <c r="D77" s="111">
        <v>7530</v>
      </c>
      <c r="E77" s="111">
        <v>6710</v>
      </c>
      <c r="F77" s="111">
        <v>8270</v>
      </c>
      <c r="G77" s="111">
        <v>11050</v>
      </c>
    </row>
    <row r="78" spans="1:7" x14ac:dyDescent="0.25">
      <c r="A78" s="106" t="s">
        <v>312</v>
      </c>
      <c r="B78" s="111">
        <v>13780</v>
      </c>
      <c r="C78" s="111">
        <v>14820</v>
      </c>
      <c r="D78" s="111">
        <v>15990</v>
      </c>
      <c r="E78" s="111">
        <v>16900</v>
      </c>
      <c r="F78" s="111">
        <v>17940</v>
      </c>
      <c r="G78" s="111">
        <v>18850</v>
      </c>
    </row>
    <row r="79" spans="1:7" x14ac:dyDescent="0.25">
      <c r="A79" s="106" t="s">
        <v>313</v>
      </c>
      <c r="B79" s="111">
        <v>174600</v>
      </c>
      <c r="C79" s="111">
        <v>210920</v>
      </c>
      <c r="D79" s="111">
        <v>245990</v>
      </c>
      <c r="E79" s="111">
        <v>285380</v>
      </c>
      <c r="F79" s="111">
        <v>329150</v>
      </c>
      <c r="G79" s="111">
        <v>376050</v>
      </c>
    </row>
    <row r="80" spans="1:7" x14ac:dyDescent="0.25">
      <c r="A80" s="104"/>
      <c r="B80" s="105"/>
      <c r="C80" s="105"/>
      <c r="D80" s="105"/>
      <c r="E80" s="105"/>
      <c r="F80" s="105"/>
      <c r="G80" s="105"/>
    </row>
    <row r="81" spans="1:7" x14ac:dyDescent="0.25">
      <c r="A81" s="102" t="s">
        <v>314</v>
      </c>
      <c r="B81" s="107">
        <v>48390</v>
      </c>
      <c r="C81" s="107">
        <v>39520</v>
      </c>
      <c r="D81" s="107">
        <v>39820</v>
      </c>
      <c r="E81" s="107">
        <v>37110</v>
      </c>
      <c r="F81" s="107">
        <v>31150</v>
      </c>
      <c r="G81" s="107">
        <v>27140</v>
      </c>
    </row>
    <row r="82" spans="1:7" x14ac:dyDescent="0.25">
      <c r="A82" s="102" t="s">
        <v>0</v>
      </c>
      <c r="B82" s="107">
        <v>0</v>
      </c>
      <c r="C82" s="107">
        <v>0</v>
      </c>
      <c r="D82" s="107">
        <v>0</v>
      </c>
      <c r="E82" s="107">
        <v>0</v>
      </c>
      <c r="F82" s="107">
        <v>0</v>
      </c>
      <c r="G82" s="107">
        <v>0</v>
      </c>
    </row>
    <row r="83" spans="1:7" x14ac:dyDescent="0.25">
      <c r="A83" s="102" t="s">
        <v>315</v>
      </c>
      <c r="B83" s="107">
        <v>16900</v>
      </c>
      <c r="C83" s="107">
        <v>13800</v>
      </c>
      <c r="D83" s="107">
        <v>13900</v>
      </c>
      <c r="E83" s="107">
        <v>13000</v>
      </c>
      <c r="F83" s="107">
        <v>10900</v>
      </c>
      <c r="G83" s="107">
        <v>9500</v>
      </c>
    </row>
    <row r="84" spans="1:7" x14ac:dyDescent="0.25">
      <c r="A84" s="102" t="s">
        <v>175</v>
      </c>
      <c r="B84" s="107">
        <v>31490</v>
      </c>
      <c r="C84" s="107">
        <v>25720</v>
      </c>
      <c r="D84" s="107">
        <v>25920</v>
      </c>
      <c r="E84" s="107">
        <v>24110</v>
      </c>
      <c r="F84" s="107">
        <v>20250</v>
      </c>
      <c r="G84" s="107">
        <v>17640</v>
      </c>
    </row>
    <row r="85" spans="1:7" x14ac:dyDescent="0.25">
      <c r="A85" s="34"/>
      <c r="B85" s="98"/>
      <c r="C85" s="98"/>
      <c r="D85" s="98"/>
      <c r="E85" s="98"/>
      <c r="F85" s="98"/>
      <c r="G85" s="98"/>
    </row>
    <row r="86" spans="1:7" x14ac:dyDescent="0.25">
      <c r="A86" s="34"/>
      <c r="B86" s="98"/>
      <c r="C86" s="98"/>
      <c r="D86" s="98"/>
      <c r="E86" s="98"/>
      <c r="F86" s="98"/>
      <c r="G86" s="98"/>
    </row>
    <row r="87" spans="1:7" ht="17.25" x14ac:dyDescent="0.3">
      <c r="A87" s="100" t="s">
        <v>319</v>
      </c>
      <c r="B87" s="101">
        <v>2021</v>
      </c>
      <c r="C87" s="101">
        <v>2022</v>
      </c>
      <c r="D87" s="101">
        <v>2023</v>
      </c>
      <c r="E87" s="101">
        <v>2024</v>
      </c>
      <c r="F87" s="101">
        <v>2025</v>
      </c>
      <c r="G87" s="101">
        <v>2026</v>
      </c>
    </row>
    <row r="88" spans="1:7" x14ac:dyDescent="0.25">
      <c r="A88" s="102" t="s">
        <v>297</v>
      </c>
      <c r="B88" s="105"/>
      <c r="C88" s="109"/>
      <c r="D88" s="109"/>
      <c r="E88" s="109"/>
      <c r="F88" s="109"/>
      <c r="G88" s="109"/>
    </row>
    <row r="89" spans="1:7" x14ac:dyDescent="0.25">
      <c r="A89" s="104" t="s">
        <v>298</v>
      </c>
      <c r="B89" s="105">
        <v>14300</v>
      </c>
      <c r="C89" s="105">
        <v>17500</v>
      </c>
      <c r="D89" s="105">
        <v>19400</v>
      </c>
      <c r="E89" s="105">
        <v>21400</v>
      </c>
      <c r="F89" s="105">
        <v>22700</v>
      </c>
      <c r="G89" s="105">
        <v>24100</v>
      </c>
    </row>
    <row r="90" spans="1:7" x14ac:dyDescent="0.25">
      <c r="A90" s="104" t="s">
        <v>299</v>
      </c>
      <c r="B90" s="110">
        <v>44700</v>
      </c>
      <c r="C90" s="110">
        <v>52800</v>
      </c>
      <c r="D90" s="110">
        <v>63000</v>
      </c>
      <c r="E90" s="110">
        <v>73700</v>
      </c>
      <c r="F90" s="110">
        <v>84200</v>
      </c>
      <c r="G90" s="110">
        <v>93900</v>
      </c>
    </row>
    <row r="91" spans="1:7" x14ac:dyDescent="0.25">
      <c r="A91" s="106" t="s">
        <v>300</v>
      </c>
      <c r="B91" s="111">
        <v>59000</v>
      </c>
      <c r="C91" s="111">
        <v>70300</v>
      </c>
      <c r="D91" s="111">
        <v>82400</v>
      </c>
      <c r="E91" s="111">
        <v>95100</v>
      </c>
      <c r="F91" s="111">
        <v>106900</v>
      </c>
      <c r="G91" s="111">
        <v>118000</v>
      </c>
    </row>
    <row r="92" spans="1:7" x14ac:dyDescent="0.25">
      <c r="A92" s="104" t="s">
        <v>301</v>
      </c>
      <c r="B92" s="110">
        <v>20400</v>
      </c>
      <c r="C92" s="110">
        <v>20500</v>
      </c>
      <c r="D92" s="110">
        <v>22000</v>
      </c>
      <c r="E92" s="110">
        <v>24100</v>
      </c>
      <c r="F92" s="110">
        <v>26800</v>
      </c>
      <c r="G92" s="110">
        <v>30100</v>
      </c>
    </row>
    <row r="93" spans="1:7" x14ac:dyDescent="0.25">
      <c r="A93" s="108" t="s">
        <v>302</v>
      </c>
      <c r="B93" s="110">
        <v>0</v>
      </c>
      <c r="C93" s="110">
        <v>0</v>
      </c>
      <c r="D93" s="110">
        <v>0</v>
      </c>
      <c r="E93" s="110">
        <v>0</v>
      </c>
      <c r="F93" s="110">
        <v>0</v>
      </c>
      <c r="G93" s="110">
        <v>0</v>
      </c>
    </row>
    <row r="94" spans="1:7" x14ac:dyDescent="0.25">
      <c r="A94" s="102" t="s">
        <v>303</v>
      </c>
      <c r="B94" s="111">
        <v>79400</v>
      </c>
      <c r="C94" s="111">
        <v>90800</v>
      </c>
      <c r="D94" s="111">
        <v>104400</v>
      </c>
      <c r="E94" s="111">
        <v>119200</v>
      </c>
      <c r="F94" s="111">
        <v>133700</v>
      </c>
      <c r="G94" s="111">
        <v>148100</v>
      </c>
    </row>
    <row r="95" spans="1:7" x14ac:dyDescent="0.25">
      <c r="A95" s="103"/>
      <c r="B95" s="105"/>
      <c r="C95" s="105"/>
      <c r="D95" s="105"/>
      <c r="E95" s="105"/>
      <c r="F95" s="105"/>
      <c r="G95" s="105"/>
    </row>
    <row r="96" spans="1:7" x14ac:dyDescent="0.25">
      <c r="A96" s="102" t="s">
        <v>304</v>
      </c>
      <c r="B96" s="105"/>
      <c r="C96" s="105"/>
      <c r="D96" s="105"/>
      <c r="E96" s="105"/>
      <c r="F96" s="105"/>
      <c r="G96" s="105"/>
    </row>
    <row r="97" spans="1:7" x14ac:dyDescent="0.25">
      <c r="A97" s="104" t="s">
        <v>305</v>
      </c>
      <c r="B97" s="110">
        <v>22900</v>
      </c>
      <c r="C97" s="110">
        <v>28600</v>
      </c>
      <c r="D97" s="110">
        <v>35900</v>
      </c>
      <c r="E97" s="110">
        <v>44200</v>
      </c>
      <c r="F97" s="110">
        <v>53000</v>
      </c>
      <c r="G97" s="110">
        <v>65200</v>
      </c>
    </row>
    <row r="98" spans="1:7" x14ac:dyDescent="0.25">
      <c r="A98" s="104" t="s">
        <v>306</v>
      </c>
      <c r="B98" s="110">
        <v>400</v>
      </c>
      <c r="C98" s="110">
        <v>500</v>
      </c>
      <c r="D98" s="110">
        <v>500</v>
      </c>
      <c r="E98" s="110">
        <v>500</v>
      </c>
      <c r="F98" s="110">
        <v>500</v>
      </c>
      <c r="G98" s="110">
        <v>500</v>
      </c>
    </row>
    <row r="99" spans="1:7" x14ac:dyDescent="0.25">
      <c r="A99" s="104" t="s">
        <v>318</v>
      </c>
      <c r="B99" s="110">
        <v>10800</v>
      </c>
      <c r="C99" s="110">
        <v>11100</v>
      </c>
      <c r="D99" s="110">
        <v>12000</v>
      </c>
      <c r="E99" s="110">
        <v>13200</v>
      </c>
      <c r="F99" s="110">
        <v>14600</v>
      </c>
      <c r="G99" s="110">
        <v>15100</v>
      </c>
    </row>
    <row r="100" spans="1:7" x14ac:dyDescent="0.25">
      <c r="A100" s="106" t="s">
        <v>308</v>
      </c>
      <c r="B100" s="111">
        <v>34100</v>
      </c>
      <c r="C100" s="111">
        <v>40200</v>
      </c>
      <c r="D100" s="111">
        <v>48400</v>
      </c>
      <c r="E100" s="111">
        <v>57900</v>
      </c>
      <c r="F100" s="111">
        <v>68100</v>
      </c>
      <c r="G100" s="111">
        <v>80800</v>
      </c>
    </row>
    <row r="101" spans="1:7" x14ac:dyDescent="0.25">
      <c r="A101" s="104" t="s">
        <v>309</v>
      </c>
      <c r="B101" s="110">
        <v>8200</v>
      </c>
      <c r="C101" s="110">
        <v>10800</v>
      </c>
      <c r="D101" s="110">
        <v>11700</v>
      </c>
      <c r="E101" s="110">
        <v>12600</v>
      </c>
      <c r="F101" s="110">
        <v>12900</v>
      </c>
      <c r="G101" s="110">
        <v>13100</v>
      </c>
    </row>
    <row r="102" spans="1:7" x14ac:dyDescent="0.25">
      <c r="A102" s="104" t="s">
        <v>310</v>
      </c>
      <c r="B102" s="110">
        <v>-11200</v>
      </c>
      <c r="C102" s="110">
        <v>-12300</v>
      </c>
      <c r="D102" s="110">
        <v>-12600</v>
      </c>
      <c r="E102" s="110">
        <v>-12600</v>
      </c>
      <c r="F102" s="110">
        <v>-12000</v>
      </c>
      <c r="G102" s="110">
        <v>-11500</v>
      </c>
    </row>
    <row r="103" spans="1:7" x14ac:dyDescent="0.25">
      <c r="A103" s="106" t="s">
        <v>311</v>
      </c>
      <c r="B103" s="111">
        <v>-3000</v>
      </c>
      <c r="C103" s="111">
        <v>-1500</v>
      </c>
      <c r="D103" s="111">
        <v>-900</v>
      </c>
      <c r="E103" s="111">
        <v>0</v>
      </c>
      <c r="F103" s="111">
        <v>900</v>
      </c>
      <c r="G103" s="111">
        <v>1600</v>
      </c>
    </row>
    <row r="104" spans="1:7" x14ac:dyDescent="0.25">
      <c r="A104" s="106" t="s">
        <v>312</v>
      </c>
      <c r="B104" s="111">
        <v>21200</v>
      </c>
      <c r="C104" s="111">
        <v>23100</v>
      </c>
      <c r="D104" s="111">
        <v>24800</v>
      </c>
      <c r="E104" s="111">
        <v>26500</v>
      </c>
      <c r="F104" s="111">
        <v>28000</v>
      </c>
      <c r="G104" s="111">
        <v>29500</v>
      </c>
    </row>
    <row r="105" spans="1:7" x14ac:dyDescent="0.25">
      <c r="A105" s="106" t="s">
        <v>313</v>
      </c>
      <c r="B105" s="111">
        <v>52300</v>
      </c>
      <c r="C105" s="111">
        <v>61800</v>
      </c>
      <c r="D105" s="111">
        <v>72300</v>
      </c>
      <c r="E105" s="111">
        <v>84400</v>
      </c>
      <c r="F105" s="111">
        <v>97000</v>
      </c>
      <c r="G105" s="111">
        <v>111900</v>
      </c>
    </row>
    <row r="106" spans="1:7" x14ac:dyDescent="0.25">
      <c r="A106" s="104"/>
      <c r="B106" s="105"/>
      <c r="C106" s="105"/>
      <c r="D106" s="105"/>
      <c r="E106" s="105"/>
      <c r="F106" s="105"/>
      <c r="G106" s="105"/>
    </row>
    <row r="107" spans="1:7" x14ac:dyDescent="0.25">
      <c r="A107" s="102" t="s">
        <v>314</v>
      </c>
      <c r="B107" s="107">
        <v>27100</v>
      </c>
      <c r="C107" s="107">
        <v>29000</v>
      </c>
      <c r="D107" s="107">
        <v>32100</v>
      </c>
      <c r="E107" s="107">
        <v>34800</v>
      </c>
      <c r="F107" s="107">
        <v>36700</v>
      </c>
      <c r="G107" s="107">
        <v>36200</v>
      </c>
    </row>
    <row r="108" spans="1:7" x14ac:dyDescent="0.25">
      <c r="A108" s="102" t="s">
        <v>0</v>
      </c>
      <c r="B108" s="107">
        <v>0</v>
      </c>
      <c r="C108" s="107">
        <v>0</v>
      </c>
      <c r="D108" s="107">
        <v>0</v>
      </c>
      <c r="E108" s="107">
        <v>0</v>
      </c>
      <c r="F108" s="107">
        <v>0</v>
      </c>
      <c r="G108" s="107">
        <v>0</v>
      </c>
    </row>
    <row r="109" spans="1:7" x14ac:dyDescent="0.25">
      <c r="A109" s="102" t="s">
        <v>315</v>
      </c>
      <c r="B109" s="107">
        <v>9500</v>
      </c>
      <c r="C109" s="107">
        <v>10200</v>
      </c>
      <c r="D109" s="107">
        <v>11200</v>
      </c>
      <c r="E109" s="107">
        <v>12200</v>
      </c>
      <c r="F109" s="107">
        <v>12800</v>
      </c>
      <c r="G109" s="107">
        <v>12700</v>
      </c>
    </row>
    <row r="110" spans="1:7" x14ac:dyDescent="0.25">
      <c r="A110" s="102" t="s">
        <v>175</v>
      </c>
      <c r="B110" s="107">
        <v>17600</v>
      </c>
      <c r="C110" s="107">
        <v>18800</v>
      </c>
      <c r="D110" s="107">
        <v>20900</v>
      </c>
      <c r="E110" s="107">
        <v>22600</v>
      </c>
      <c r="F110" s="107">
        <v>23900</v>
      </c>
      <c r="G110" s="107">
        <v>23500</v>
      </c>
    </row>
    <row r="111" spans="1:7" x14ac:dyDescent="0.25">
      <c r="A111" s="34"/>
      <c r="B111" s="98"/>
      <c r="C111" s="98"/>
      <c r="D111" s="98"/>
      <c r="E111" s="98"/>
      <c r="F111" s="98"/>
      <c r="G111" s="98"/>
    </row>
    <row r="112" spans="1:7" x14ac:dyDescent="0.25">
      <c r="A112" s="34"/>
      <c r="B112" s="98"/>
      <c r="C112" s="98"/>
      <c r="D112" s="98"/>
      <c r="E112" s="98"/>
      <c r="F112" s="98"/>
      <c r="G112" s="98"/>
    </row>
    <row r="113" spans="1:7" x14ac:dyDescent="0.25">
      <c r="A113" s="34"/>
      <c r="B113" s="98"/>
      <c r="C113" s="98"/>
      <c r="D113" s="98"/>
      <c r="E113" s="98"/>
      <c r="F113" s="98"/>
      <c r="G113" s="98"/>
    </row>
    <row r="114" spans="1:7" x14ac:dyDescent="0.25">
      <c r="A114" s="34"/>
      <c r="B114" s="98"/>
      <c r="C114" s="98"/>
      <c r="D114" s="98"/>
      <c r="E114" s="98"/>
      <c r="F114" s="98"/>
      <c r="G114" s="98"/>
    </row>
    <row r="115" spans="1:7" x14ac:dyDescent="0.25">
      <c r="A115" s="34"/>
      <c r="B115" s="98"/>
      <c r="C115" s="98"/>
      <c r="D115" s="98"/>
      <c r="E115" s="98"/>
      <c r="F115" s="98"/>
      <c r="G115" s="98"/>
    </row>
    <row r="116" spans="1:7" x14ac:dyDescent="0.25">
      <c r="A116" s="34"/>
      <c r="B116" s="98"/>
      <c r="C116" s="98"/>
      <c r="D116" s="98"/>
      <c r="E116" s="98"/>
      <c r="F116" s="98"/>
      <c r="G116" s="98"/>
    </row>
    <row r="117" spans="1:7" x14ac:dyDescent="0.25">
      <c r="A117" s="34"/>
      <c r="B117" s="98"/>
      <c r="C117" s="98"/>
      <c r="D117" s="98"/>
      <c r="E117" s="98"/>
      <c r="F117" s="98"/>
      <c r="G117" s="98"/>
    </row>
    <row r="118" spans="1:7" x14ac:dyDescent="0.25">
      <c r="A118" s="34"/>
      <c r="B118" s="98"/>
      <c r="C118" s="98"/>
      <c r="D118" s="98"/>
      <c r="E118" s="98"/>
      <c r="F118" s="98"/>
      <c r="G118" s="98"/>
    </row>
    <row r="119" spans="1:7" x14ac:dyDescent="0.25">
      <c r="A119" s="34"/>
      <c r="B119" s="98"/>
      <c r="C119" s="98"/>
      <c r="D119" s="98"/>
      <c r="E119" s="98"/>
      <c r="F119" s="98"/>
      <c r="G119" s="98"/>
    </row>
    <row r="120" spans="1:7" x14ac:dyDescent="0.25">
      <c r="A120" s="34"/>
      <c r="B120" s="98"/>
      <c r="C120" s="98"/>
      <c r="D120" s="98"/>
      <c r="E120" s="98"/>
      <c r="F120" s="98"/>
      <c r="G120" s="98"/>
    </row>
    <row r="121" spans="1:7" x14ac:dyDescent="0.25">
      <c r="A121" s="34"/>
      <c r="B121" s="98"/>
      <c r="C121" s="98"/>
      <c r="D121" s="98"/>
      <c r="E121" s="98"/>
      <c r="F121" s="98"/>
      <c r="G121" s="98"/>
    </row>
    <row r="122" spans="1:7" x14ac:dyDescent="0.25">
      <c r="A122" s="34"/>
      <c r="B122" s="98"/>
      <c r="C122" s="98"/>
      <c r="D122" s="98"/>
      <c r="E122" s="98"/>
      <c r="F122" s="98"/>
      <c r="G122" s="98"/>
    </row>
    <row r="123" spans="1:7" x14ac:dyDescent="0.25">
      <c r="A123" s="34"/>
      <c r="B123" s="98"/>
      <c r="C123" s="98"/>
      <c r="D123" s="98"/>
      <c r="E123" s="98"/>
      <c r="F123" s="98"/>
      <c r="G123" s="98"/>
    </row>
    <row r="124" spans="1:7" x14ac:dyDescent="0.25">
      <c r="A124" s="34"/>
      <c r="B124" s="98"/>
      <c r="C124" s="98"/>
      <c r="D124" s="98"/>
      <c r="E124" s="98"/>
      <c r="F124" s="98"/>
      <c r="G124" s="98"/>
    </row>
    <row r="125" spans="1:7" x14ac:dyDescent="0.25">
      <c r="A125" s="34"/>
      <c r="B125" s="98"/>
      <c r="C125" s="98"/>
      <c r="D125" s="98"/>
      <c r="E125" s="98"/>
      <c r="F125" s="98"/>
      <c r="G125" s="98"/>
    </row>
    <row r="126" spans="1:7" x14ac:dyDescent="0.25">
      <c r="A126" s="34"/>
      <c r="B126" s="98"/>
      <c r="C126" s="98"/>
      <c r="D126" s="98"/>
      <c r="E126" s="98"/>
      <c r="F126" s="98"/>
      <c r="G126" s="98"/>
    </row>
    <row r="127" spans="1:7" x14ac:dyDescent="0.25">
      <c r="A127" s="34"/>
      <c r="B127" s="98"/>
      <c r="C127" s="98"/>
      <c r="D127" s="98"/>
      <c r="E127" s="98"/>
      <c r="F127" s="98"/>
      <c r="G127" s="98"/>
    </row>
    <row r="128" spans="1:7" x14ac:dyDescent="0.25">
      <c r="A128" s="34"/>
      <c r="B128" s="98"/>
      <c r="C128" s="98"/>
      <c r="D128" s="98"/>
      <c r="E128" s="98"/>
      <c r="F128" s="98"/>
      <c r="G128" s="98"/>
    </row>
    <row r="129" spans="1:7" x14ac:dyDescent="0.25">
      <c r="A129" s="34"/>
      <c r="B129" s="98"/>
      <c r="C129" s="98"/>
      <c r="D129" s="98"/>
      <c r="E129" s="98"/>
      <c r="F129" s="98"/>
      <c r="G129" s="98"/>
    </row>
    <row r="130" spans="1:7" x14ac:dyDescent="0.25">
      <c r="A130" s="34"/>
      <c r="B130" s="98"/>
      <c r="C130" s="98"/>
      <c r="D130" s="98"/>
      <c r="E130" s="98"/>
      <c r="F130" s="98"/>
      <c r="G130" s="98"/>
    </row>
    <row r="131" spans="1:7" x14ac:dyDescent="0.25">
      <c r="A131" s="34"/>
      <c r="B131" s="98"/>
      <c r="C131" s="98"/>
      <c r="D131" s="98"/>
      <c r="E131" s="98"/>
      <c r="F131" s="98"/>
      <c r="G131" s="98"/>
    </row>
    <row r="132" spans="1:7" x14ac:dyDescent="0.25">
      <c r="A132" s="34"/>
      <c r="B132" s="98"/>
      <c r="C132" s="98"/>
      <c r="D132" s="98"/>
      <c r="E132" s="98"/>
      <c r="F132" s="98"/>
      <c r="G132" s="98"/>
    </row>
    <row r="133" spans="1:7" x14ac:dyDescent="0.25">
      <c r="A133" s="34"/>
      <c r="B133" s="98"/>
      <c r="C133" s="98"/>
      <c r="D133" s="98"/>
      <c r="E133" s="98"/>
      <c r="F133" s="98"/>
      <c r="G133" s="98"/>
    </row>
    <row r="134" spans="1:7" x14ac:dyDescent="0.25">
      <c r="A134" s="34"/>
      <c r="B134" s="98"/>
      <c r="C134" s="98"/>
      <c r="D134" s="98"/>
      <c r="E134" s="98"/>
      <c r="F134" s="98"/>
      <c r="G134" s="98"/>
    </row>
    <row r="135" spans="1:7" x14ac:dyDescent="0.25">
      <c r="A135" s="34"/>
      <c r="B135" s="98"/>
      <c r="C135" s="98"/>
      <c r="D135" s="98"/>
      <c r="E135" s="98"/>
      <c r="F135" s="98"/>
      <c r="G135" s="98"/>
    </row>
    <row r="136" spans="1:7" x14ac:dyDescent="0.25">
      <c r="A136" s="34"/>
      <c r="B136" s="98"/>
      <c r="C136" s="98"/>
      <c r="D136" s="98"/>
      <c r="E136" s="98"/>
      <c r="F136" s="98"/>
      <c r="G136" s="98"/>
    </row>
    <row r="137" spans="1:7" x14ac:dyDescent="0.25">
      <c r="A137" s="34"/>
      <c r="B137" s="98"/>
      <c r="C137" s="98"/>
      <c r="D137" s="98"/>
      <c r="E137" s="98"/>
      <c r="F137" s="98"/>
      <c r="G137" s="98"/>
    </row>
    <row r="138" spans="1:7" x14ac:dyDescent="0.25">
      <c r="A138" s="34"/>
      <c r="B138" s="98"/>
      <c r="C138" s="98"/>
      <c r="D138" s="98"/>
      <c r="E138" s="98"/>
      <c r="F138" s="98"/>
      <c r="G138" s="98"/>
    </row>
    <row r="139" spans="1:7" x14ac:dyDescent="0.25">
      <c r="A139" s="34"/>
      <c r="B139" s="98"/>
      <c r="C139" s="98"/>
      <c r="D139" s="98"/>
      <c r="E139" s="98"/>
      <c r="F139" s="98"/>
      <c r="G139" s="98"/>
    </row>
    <row r="140" spans="1:7" x14ac:dyDescent="0.25">
      <c r="A140" s="34"/>
      <c r="B140" s="98"/>
      <c r="C140" s="98"/>
      <c r="D140" s="98"/>
      <c r="E140" s="98"/>
      <c r="F140" s="98"/>
      <c r="G140" s="98"/>
    </row>
    <row r="141" spans="1:7" x14ac:dyDescent="0.25">
      <c r="A141" s="34"/>
      <c r="B141" s="98"/>
      <c r="C141" s="98"/>
      <c r="D141" s="98"/>
      <c r="E141" s="98"/>
      <c r="F141" s="98"/>
      <c r="G141" s="98"/>
    </row>
    <row r="142" spans="1:7" x14ac:dyDescent="0.25">
      <c r="A142" s="34"/>
      <c r="B142" s="98"/>
      <c r="C142" s="98"/>
      <c r="D142" s="98"/>
      <c r="E142" s="98"/>
      <c r="F142" s="98"/>
      <c r="G142" s="98"/>
    </row>
    <row r="143" spans="1:7" x14ac:dyDescent="0.25">
      <c r="A143" s="34"/>
      <c r="B143" s="98"/>
      <c r="C143" s="98"/>
      <c r="D143" s="98"/>
      <c r="E143" s="98"/>
      <c r="F143" s="98"/>
      <c r="G143" s="98"/>
    </row>
    <row r="144" spans="1:7" x14ac:dyDescent="0.25">
      <c r="A144" s="34"/>
      <c r="B144" s="98"/>
      <c r="C144" s="98"/>
      <c r="D144" s="98"/>
      <c r="E144" s="98"/>
      <c r="F144" s="98"/>
      <c r="G144" s="98"/>
    </row>
    <row r="145" spans="1:7" x14ac:dyDescent="0.25">
      <c r="A145" s="34"/>
      <c r="B145" s="98"/>
      <c r="C145" s="98"/>
      <c r="D145" s="98"/>
      <c r="E145" s="98"/>
      <c r="F145" s="98"/>
      <c r="G145" s="98"/>
    </row>
    <row r="146" spans="1:7" x14ac:dyDescent="0.25">
      <c r="A146" s="34"/>
      <c r="B146" s="98"/>
      <c r="C146" s="98"/>
      <c r="D146" s="98"/>
      <c r="E146" s="98"/>
      <c r="F146" s="98"/>
      <c r="G146" s="98"/>
    </row>
    <row r="147" spans="1:7" x14ac:dyDescent="0.25">
      <c r="A147" s="34"/>
      <c r="B147" s="98"/>
      <c r="C147" s="98"/>
      <c r="D147" s="98"/>
      <c r="E147" s="98"/>
      <c r="F147" s="98"/>
      <c r="G147" s="98"/>
    </row>
    <row r="148" spans="1:7" x14ac:dyDescent="0.25">
      <c r="B148" s="35"/>
      <c r="C148" s="35"/>
      <c r="D148" s="35"/>
      <c r="E148" s="35"/>
      <c r="F148" s="35"/>
      <c r="G148" s="35"/>
    </row>
    <row r="149" spans="1:7" x14ac:dyDescent="0.25">
      <c r="B149" s="35"/>
      <c r="C149" s="35"/>
      <c r="D149" s="35"/>
      <c r="E149" s="35"/>
      <c r="F149" s="35"/>
      <c r="G149" s="35"/>
    </row>
  </sheetData>
  <mergeCells count="3">
    <mergeCell ref="A1:G1"/>
    <mergeCell ref="A2:G2"/>
    <mergeCell ref="A4: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D64A-0E89-45FE-84E0-7F569460F044}">
  <dimension ref="A1:G65"/>
  <sheetViews>
    <sheetView zoomScaleNormal="100" workbookViewId="0">
      <selection sqref="A1:G1"/>
    </sheetView>
  </sheetViews>
  <sheetFormatPr defaultRowHeight="15" x14ac:dyDescent="0.25"/>
  <cols>
    <col min="1" max="1" width="31.140625" style="33" customWidth="1"/>
    <col min="2" max="7" width="11" style="33" customWidth="1"/>
    <col min="14" max="14" width="11.42578125" customWidth="1"/>
  </cols>
  <sheetData>
    <row r="1" spans="1:7" x14ac:dyDescent="0.25">
      <c r="A1" s="271" t="s">
        <v>295</v>
      </c>
      <c r="B1" s="271"/>
      <c r="C1" s="271"/>
      <c r="D1" s="271"/>
      <c r="E1" s="271"/>
      <c r="F1" s="271"/>
      <c r="G1" s="271"/>
    </row>
    <row r="2" spans="1:7" x14ac:dyDescent="0.25">
      <c r="A2" s="271" t="s">
        <v>42</v>
      </c>
      <c r="B2" s="271"/>
      <c r="C2" s="271"/>
      <c r="D2" s="271"/>
      <c r="E2" s="271"/>
      <c r="F2" s="271"/>
      <c r="G2" s="271"/>
    </row>
    <row r="3" spans="1:7" x14ac:dyDescent="0.25">
      <c r="A3" s="272" t="s">
        <v>321</v>
      </c>
      <c r="B3" s="272"/>
      <c r="C3" s="272"/>
      <c r="D3" s="272"/>
      <c r="E3" s="272"/>
      <c r="F3" s="272"/>
      <c r="G3" s="272"/>
    </row>
    <row r="4" spans="1:7" x14ac:dyDescent="0.25">
      <c r="A4" s="36"/>
      <c r="B4" s="36"/>
      <c r="C4" s="36"/>
      <c r="D4" s="36"/>
      <c r="E4" s="36"/>
      <c r="F4" s="36"/>
      <c r="G4" s="36"/>
    </row>
    <row r="5" spans="1:7" ht="14.45" customHeight="1" x14ac:dyDescent="0.25">
      <c r="A5" s="91" t="s">
        <v>456</v>
      </c>
      <c r="B5" s="36"/>
      <c r="C5" s="36"/>
      <c r="D5" s="36"/>
      <c r="E5" s="36"/>
      <c r="F5" s="36"/>
      <c r="G5" s="36"/>
    </row>
    <row r="6" spans="1:7" x14ac:dyDescent="0.25">
      <c r="A6" s="34"/>
      <c r="B6" s="34"/>
      <c r="C6" s="34"/>
      <c r="D6" s="34"/>
      <c r="E6" s="34"/>
      <c r="F6" s="34"/>
      <c r="G6" s="34"/>
    </row>
    <row r="7" spans="1:7" ht="17.25" x14ac:dyDescent="0.3">
      <c r="A7" s="100" t="s">
        <v>1</v>
      </c>
      <c r="B7" s="101">
        <v>2021</v>
      </c>
      <c r="C7" s="101">
        <v>2022</v>
      </c>
      <c r="D7" s="101">
        <v>2023</v>
      </c>
      <c r="E7" s="101">
        <v>2024</v>
      </c>
      <c r="F7" s="101">
        <v>2025</v>
      </c>
      <c r="G7" s="101">
        <v>2026</v>
      </c>
    </row>
    <row r="8" spans="1:7" ht="14.45" customHeight="1" x14ac:dyDescent="0.25">
      <c r="A8" s="115" t="s">
        <v>322</v>
      </c>
      <c r="B8" s="116">
        <v>1022230</v>
      </c>
      <c r="C8" s="116">
        <v>1046640</v>
      </c>
      <c r="D8" s="116">
        <v>1067190</v>
      </c>
      <c r="E8" s="116">
        <v>1100600</v>
      </c>
      <c r="F8" s="116">
        <v>1140470</v>
      </c>
      <c r="G8" s="116">
        <v>1172530</v>
      </c>
    </row>
    <row r="9" spans="1:7" ht="14.45" customHeight="1" x14ac:dyDescent="0.25">
      <c r="A9" s="115" t="s">
        <v>323</v>
      </c>
      <c r="B9" s="116">
        <v>6133380</v>
      </c>
      <c r="C9" s="116">
        <v>6279840</v>
      </c>
      <c r="D9" s="116">
        <v>6403140</v>
      </c>
      <c r="E9" s="116">
        <v>6603600</v>
      </c>
      <c r="F9" s="116">
        <v>6842820</v>
      </c>
      <c r="G9" s="116">
        <v>7035180</v>
      </c>
    </row>
    <row r="10" spans="1:7" ht="14.45" customHeight="1" x14ac:dyDescent="0.25">
      <c r="A10" s="115" t="s">
        <v>324</v>
      </c>
      <c r="B10" s="116">
        <v>3066690</v>
      </c>
      <c r="C10" s="116">
        <v>3139920</v>
      </c>
      <c r="D10" s="116">
        <v>3201570</v>
      </c>
      <c r="E10" s="116">
        <v>3301800</v>
      </c>
      <c r="F10" s="116">
        <v>3421410</v>
      </c>
      <c r="G10" s="116">
        <v>3517590</v>
      </c>
    </row>
    <row r="11" spans="1:7" ht="14.45" customHeight="1" x14ac:dyDescent="0.25">
      <c r="A11" s="103" t="s">
        <v>325</v>
      </c>
      <c r="B11" s="116">
        <v>10222300</v>
      </c>
      <c r="C11" s="116">
        <v>10466400</v>
      </c>
      <c r="D11" s="116">
        <v>10671900</v>
      </c>
      <c r="E11" s="116">
        <v>11006000</v>
      </c>
      <c r="F11" s="116">
        <v>11404700</v>
      </c>
      <c r="G11" s="116">
        <v>11725300</v>
      </c>
    </row>
    <row r="12" spans="1:7" ht="14.45" customHeight="1" x14ac:dyDescent="0.25">
      <c r="A12" s="103" t="s">
        <v>326</v>
      </c>
      <c r="B12" s="116">
        <v>1878100</v>
      </c>
      <c r="C12" s="116">
        <v>2128200</v>
      </c>
      <c r="D12" s="116">
        <v>2515900</v>
      </c>
      <c r="E12" s="116">
        <v>3057800</v>
      </c>
      <c r="F12" s="116">
        <v>3777900</v>
      </c>
      <c r="G12" s="116">
        <v>4872200</v>
      </c>
    </row>
    <row r="13" spans="1:7" ht="14.45" customHeight="1" x14ac:dyDescent="0.25">
      <c r="A13" s="103" t="s">
        <v>327</v>
      </c>
      <c r="B13" s="116">
        <v>0</v>
      </c>
      <c r="C13" s="116">
        <v>0</v>
      </c>
      <c r="D13" s="116">
        <v>0</v>
      </c>
      <c r="E13" s="116">
        <v>0</v>
      </c>
      <c r="F13" s="116">
        <v>0</v>
      </c>
      <c r="G13" s="116">
        <v>0</v>
      </c>
    </row>
    <row r="14" spans="1:7" ht="14.45" customHeight="1" x14ac:dyDescent="0.25">
      <c r="A14" s="101" t="s">
        <v>328</v>
      </c>
      <c r="B14" s="117">
        <v>12100400</v>
      </c>
      <c r="C14" s="117">
        <v>12594600</v>
      </c>
      <c r="D14" s="117">
        <v>13187800</v>
      </c>
      <c r="E14" s="117">
        <v>14063800</v>
      </c>
      <c r="F14" s="117">
        <v>15182600</v>
      </c>
      <c r="G14" s="117">
        <v>16597500</v>
      </c>
    </row>
    <row r="15" spans="1:7" ht="14.45" customHeight="1" x14ac:dyDescent="0.25">
      <c r="A15" s="103"/>
      <c r="B15" s="116"/>
      <c r="C15" s="116"/>
      <c r="D15" s="116"/>
      <c r="E15" s="116"/>
      <c r="F15" s="116"/>
      <c r="G15" s="116"/>
    </row>
    <row r="16" spans="1:7" ht="14.45" customHeight="1" x14ac:dyDescent="0.25">
      <c r="A16" s="103" t="s">
        <v>329</v>
      </c>
      <c r="B16" s="116">
        <v>11231200</v>
      </c>
      <c r="C16" s="116">
        <v>11716000</v>
      </c>
      <c r="D16" s="116">
        <v>12299000</v>
      </c>
      <c r="E16" s="116">
        <v>13160200</v>
      </c>
      <c r="F16" s="116">
        <v>14280300</v>
      </c>
      <c r="G16" s="116">
        <v>15856500</v>
      </c>
    </row>
    <row r="17" spans="1:7" ht="14.45" customHeight="1" x14ac:dyDescent="0.25">
      <c r="A17" s="103" t="s">
        <v>330</v>
      </c>
      <c r="B17" s="116">
        <v>225000</v>
      </c>
      <c r="C17" s="116">
        <v>225000</v>
      </c>
      <c r="D17" s="116">
        <v>225000</v>
      </c>
      <c r="E17" s="116">
        <v>225000</v>
      </c>
      <c r="F17" s="116">
        <v>225000</v>
      </c>
      <c r="G17" s="116">
        <v>75000</v>
      </c>
    </row>
    <row r="18" spans="1:7" ht="14.45" customHeight="1" x14ac:dyDescent="0.25">
      <c r="A18" s="101" t="s">
        <v>213</v>
      </c>
      <c r="B18" s="117">
        <v>11456200</v>
      </c>
      <c r="C18" s="117">
        <v>11941000</v>
      </c>
      <c r="D18" s="117">
        <v>12524000</v>
      </c>
      <c r="E18" s="117">
        <v>13385200</v>
      </c>
      <c r="F18" s="117">
        <v>14505300</v>
      </c>
      <c r="G18" s="117">
        <v>15931500</v>
      </c>
    </row>
    <row r="19" spans="1:7" ht="14.45" customHeight="1" x14ac:dyDescent="0.25">
      <c r="A19" s="103"/>
      <c r="B19" s="116"/>
      <c r="C19" s="116"/>
      <c r="D19" s="116"/>
      <c r="E19" s="116"/>
      <c r="F19" s="116"/>
      <c r="G19" s="116"/>
    </row>
    <row r="20" spans="1:7" ht="14.45" customHeight="1" x14ac:dyDescent="0.25">
      <c r="A20" s="101" t="s">
        <v>331</v>
      </c>
      <c r="B20" s="117">
        <v>644200</v>
      </c>
      <c r="C20" s="117">
        <v>653600</v>
      </c>
      <c r="D20" s="117">
        <v>663800</v>
      </c>
      <c r="E20" s="117">
        <v>678600</v>
      </c>
      <c r="F20" s="117">
        <v>677300</v>
      </c>
      <c r="G20" s="117">
        <v>666000</v>
      </c>
    </row>
    <row r="21" spans="1:7" ht="14.45" customHeight="1" x14ac:dyDescent="0.25">
      <c r="A21" s="113"/>
      <c r="B21" s="114"/>
      <c r="C21" s="114"/>
      <c r="D21" s="114"/>
      <c r="E21" s="114"/>
      <c r="F21" s="114"/>
      <c r="G21" s="114"/>
    </row>
    <row r="22" spans="1:7" ht="14.45" customHeight="1" x14ac:dyDescent="0.25">
      <c r="A22" s="101" t="s">
        <v>332</v>
      </c>
      <c r="B22" s="118">
        <v>3.38</v>
      </c>
      <c r="C22" s="118">
        <v>3.33</v>
      </c>
      <c r="D22" s="118">
        <v>3.24</v>
      </c>
      <c r="E22" s="118">
        <v>3.12</v>
      </c>
      <c r="F22" s="118">
        <v>3.06</v>
      </c>
      <c r="G22" s="118">
        <v>2.87</v>
      </c>
    </row>
    <row r="23" spans="1:7" ht="14.45" customHeight="1" x14ac:dyDescent="0.25">
      <c r="A23" s="101" t="s">
        <v>333</v>
      </c>
      <c r="B23" s="118">
        <v>0.34927041291524369</v>
      </c>
      <c r="C23" s="118">
        <v>0.34424724602203183</v>
      </c>
      <c r="D23" s="118">
        <v>0.33895751732449531</v>
      </c>
      <c r="E23" s="118">
        <v>0.33156498673740054</v>
      </c>
      <c r="F23" s="118">
        <v>0.33220138786357595</v>
      </c>
      <c r="G23" s="118">
        <v>0.11261261261261261</v>
      </c>
    </row>
    <row r="24" spans="1:7" ht="14.45" customHeight="1" x14ac:dyDescent="0.25">
      <c r="A24" s="113"/>
      <c r="B24" s="229"/>
      <c r="C24" s="229"/>
      <c r="D24" s="229"/>
      <c r="E24" s="229"/>
      <c r="F24" s="229"/>
      <c r="G24" s="229"/>
    </row>
    <row r="25" spans="1:7" ht="14.45" customHeight="1" x14ac:dyDescent="0.25">
      <c r="A25" s="228" t="s">
        <v>458</v>
      </c>
      <c r="B25" s="229"/>
      <c r="C25" s="229"/>
      <c r="D25" s="229"/>
      <c r="E25" s="229"/>
      <c r="F25" s="229"/>
      <c r="G25" s="229"/>
    </row>
    <row r="26" spans="1:7" ht="14.45" customHeight="1" x14ac:dyDescent="0.25">
      <c r="A26" s="34"/>
      <c r="B26" s="34"/>
      <c r="C26" s="34"/>
      <c r="D26" s="34"/>
      <c r="E26" s="34"/>
      <c r="F26" s="34"/>
      <c r="G26" s="34"/>
    </row>
    <row r="27" spans="1:7" ht="17.45" customHeight="1" x14ac:dyDescent="0.3">
      <c r="A27" s="100" t="s">
        <v>334</v>
      </c>
      <c r="B27" s="101">
        <v>2021</v>
      </c>
      <c r="C27" s="101">
        <v>2022</v>
      </c>
      <c r="D27" s="101">
        <v>2023</v>
      </c>
      <c r="E27" s="101">
        <v>2024</v>
      </c>
      <c r="F27" s="101">
        <v>2025</v>
      </c>
      <c r="G27" s="101">
        <v>2026</v>
      </c>
    </row>
    <row r="28" spans="1:7" ht="14.45" customHeight="1" x14ac:dyDescent="0.25">
      <c r="A28" s="103" t="s">
        <v>335</v>
      </c>
      <c r="B28" s="116">
        <v>365100</v>
      </c>
      <c r="C28" s="116">
        <v>457300</v>
      </c>
      <c r="D28" s="116">
        <v>459700</v>
      </c>
      <c r="E28" s="116">
        <v>532900</v>
      </c>
      <c r="F28" s="116">
        <v>608800</v>
      </c>
      <c r="G28" s="116">
        <v>687600</v>
      </c>
    </row>
    <row r="29" spans="1:7" ht="14.45" customHeight="1" x14ac:dyDescent="0.25">
      <c r="A29" s="103" t="s">
        <v>326</v>
      </c>
      <c r="B29" s="116">
        <v>1878100</v>
      </c>
      <c r="C29" s="116">
        <v>2128200</v>
      </c>
      <c r="D29" s="116">
        <v>2515900</v>
      </c>
      <c r="E29" s="116">
        <v>3057800</v>
      </c>
      <c r="F29" s="116">
        <v>3777900</v>
      </c>
      <c r="G29" s="116">
        <v>4872200</v>
      </c>
    </row>
    <row r="30" spans="1:7" ht="14.45" customHeight="1" x14ac:dyDescent="0.25">
      <c r="A30" s="103" t="s">
        <v>327</v>
      </c>
      <c r="B30" s="116">
        <v>0</v>
      </c>
      <c r="C30" s="116">
        <v>0</v>
      </c>
      <c r="D30" s="116">
        <v>0</v>
      </c>
      <c r="E30" s="116">
        <v>0</v>
      </c>
      <c r="F30" s="116">
        <v>0</v>
      </c>
      <c r="G30" s="116">
        <v>0</v>
      </c>
    </row>
    <row r="31" spans="1:7" ht="14.45" customHeight="1" x14ac:dyDescent="0.25">
      <c r="A31" s="101" t="s">
        <v>328</v>
      </c>
      <c r="B31" s="117">
        <v>2243200</v>
      </c>
      <c r="C31" s="117">
        <v>2585500</v>
      </c>
      <c r="D31" s="117">
        <v>2975600</v>
      </c>
      <c r="E31" s="117">
        <v>3590700</v>
      </c>
      <c r="F31" s="117">
        <v>4386700</v>
      </c>
      <c r="G31" s="117">
        <v>5559800</v>
      </c>
    </row>
    <row r="32" spans="1:7" ht="14.45" customHeight="1" x14ac:dyDescent="0.25">
      <c r="A32" s="103"/>
      <c r="B32" s="116"/>
      <c r="C32" s="116"/>
      <c r="D32" s="116"/>
      <c r="E32" s="116"/>
      <c r="F32" s="116"/>
      <c r="G32" s="116"/>
    </row>
    <row r="33" spans="1:7" ht="14.45" customHeight="1" x14ac:dyDescent="0.25">
      <c r="A33" s="103" t="s">
        <v>329</v>
      </c>
      <c r="B33" s="116">
        <v>2086200</v>
      </c>
      <c r="C33" s="116">
        <v>2417400</v>
      </c>
      <c r="D33" s="116">
        <v>2797100</v>
      </c>
      <c r="E33" s="116">
        <v>3398700</v>
      </c>
      <c r="F33" s="116">
        <v>4198300</v>
      </c>
      <c r="G33" s="116">
        <v>5385700</v>
      </c>
    </row>
    <row r="34" spans="1:7" ht="14.45" customHeight="1" x14ac:dyDescent="0.25">
      <c r="A34" s="101" t="s">
        <v>213</v>
      </c>
      <c r="B34" s="117">
        <v>2086200</v>
      </c>
      <c r="C34" s="117">
        <v>2417400</v>
      </c>
      <c r="D34" s="117">
        <v>2797100</v>
      </c>
      <c r="E34" s="117">
        <v>3398700</v>
      </c>
      <c r="F34" s="117">
        <v>4198300</v>
      </c>
      <c r="G34" s="117">
        <v>5385700</v>
      </c>
    </row>
    <row r="35" spans="1:7" ht="14.45" customHeight="1" x14ac:dyDescent="0.25">
      <c r="A35" s="103"/>
      <c r="B35" s="116"/>
      <c r="C35" s="116"/>
      <c r="D35" s="116"/>
      <c r="E35" s="116"/>
      <c r="F35" s="116"/>
      <c r="G35" s="116"/>
    </row>
    <row r="36" spans="1:7" ht="14.45" customHeight="1" x14ac:dyDescent="0.25">
      <c r="A36" s="101" t="s">
        <v>331</v>
      </c>
      <c r="B36" s="117">
        <v>157000</v>
      </c>
      <c r="C36" s="117">
        <v>168100</v>
      </c>
      <c r="D36" s="117">
        <v>178500</v>
      </c>
      <c r="E36" s="117">
        <v>192000</v>
      </c>
      <c r="F36" s="117">
        <v>188400</v>
      </c>
      <c r="G36" s="117">
        <v>174100</v>
      </c>
    </row>
    <row r="37" spans="1:7" ht="14.45" customHeight="1" x14ac:dyDescent="0.25">
      <c r="A37" s="34"/>
      <c r="B37" s="37"/>
      <c r="C37" s="37"/>
      <c r="D37" s="37"/>
      <c r="E37" s="37"/>
      <c r="F37" s="37"/>
      <c r="G37" s="37"/>
    </row>
    <row r="38" spans="1:7" ht="17.45" customHeight="1" x14ac:dyDescent="0.3">
      <c r="A38" s="100" t="s">
        <v>317</v>
      </c>
      <c r="B38" s="101">
        <v>2021</v>
      </c>
      <c r="C38" s="101">
        <v>2022</v>
      </c>
      <c r="D38" s="101">
        <v>2023</v>
      </c>
      <c r="E38" s="101">
        <v>2024</v>
      </c>
      <c r="F38" s="101">
        <v>2025</v>
      </c>
      <c r="G38" s="101">
        <v>2026</v>
      </c>
    </row>
    <row r="39" spans="1:7" ht="14.45" customHeight="1" x14ac:dyDescent="0.25">
      <c r="A39" s="103" t="s">
        <v>335</v>
      </c>
      <c r="B39" s="116">
        <v>1929200</v>
      </c>
      <c r="C39" s="116">
        <v>2001900</v>
      </c>
      <c r="D39" s="116">
        <v>2102300</v>
      </c>
      <c r="E39" s="116">
        <v>2237100</v>
      </c>
      <c r="F39" s="116">
        <v>2406800</v>
      </c>
      <c r="G39" s="116">
        <v>2617100</v>
      </c>
    </row>
    <row r="40" spans="1:7" x14ac:dyDescent="0.25">
      <c r="A40" s="103" t="s">
        <v>327</v>
      </c>
      <c r="B40" s="116">
        <v>0</v>
      </c>
      <c r="C40" s="116">
        <v>0</v>
      </c>
      <c r="D40" s="116">
        <v>0</v>
      </c>
      <c r="E40" s="116">
        <v>0</v>
      </c>
      <c r="F40" s="116">
        <v>0</v>
      </c>
      <c r="G40" s="116">
        <v>0</v>
      </c>
    </row>
    <row r="41" spans="1:7" x14ac:dyDescent="0.25">
      <c r="A41" s="101" t="s">
        <v>328</v>
      </c>
      <c r="B41" s="117">
        <v>1929200</v>
      </c>
      <c r="C41" s="117">
        <v>2001900</v>
      </c>
      <c r="D41" s="117">
        <v>2102300</v>
      </c>
      <c r="E41" s="117">
        <v>2237100</v>
      </c>
      <c r="F41" s="117">
        <v>2406800</v>
      </c>
      <c r="G41" s="117">
        <v>2617100</v>
      </c>
    </row>
    <row r="42" spans="1:7" x14ac:dyDescent="0.25">
      <c r="A42" s="103"/>
      <c r="B42" s="116"/>
      <c r="C42" s="116"/>
      <c r="D42" s="116"/>
      <c r="E42" s="116"/>
      <c r="F42" s="116"/>
      <c r="G42" s="116"/>
    </row>
    <row r="43" spans="1:7" x14ac:dyDescent="0.25">
      <c r="A43" s="103" t="s">
        <v>329</v>
      </c>
      <c r="B43" s="116">
        <v>1820000</v>
      </c>
      <c r="C43" s="116">
        <v>1897500</v>
      </c>
      <c r="D43" s="116">
        <v>2002200</v>
      </c>
      <c r="E43" s="116">
        <v>2140700</v>
      </c>
      <c r="F43" s="116">
        <v>2314200</v>
      </c>
      <c r="G43" s="116">
        <v>2528600</v>
      </c>
    </row>
    <row r="44" spans="1:7" x14ac:dyDescent="0.25">
      <c r="A44" s="101" t="s">
        <v>213</v>
      </c>
      <c r="B44" s="117">
        <v>1820000</v>
      </c>
      <c r="C44" s="117">
        <v>1897500</v>
      </c>
      <c r="D44" s="117">
        <v>2002200</v>
      </c>
      <c r="E44" s="117">
        <v>2140700</v>
      </c>
      <c r="F44" s="117">
        <v>2314200</v>
      </c>
      <c r="G44" s="117">
        <v>2528600</v>
      </c>
    </row>
    <row r="45" spans="1:7" x14ac:dyDescent="0.25">
      <c r="A45" s="103"/>
      <c r="B45" s="116"/>
      <c r="C45" s="116"/>
      <c r="D45" s="116"/>
      <c r="E45" s="116"/>
      <c r="F45" s="116"/>
      <c r="G45" s="116"/>
    </row>
    <row r="46" spans="1:7" x14ac:dyDescent="0.25">
      <c r="A46" s="101" t="s">
        <v>331</v>
      </c>
      <c r="B46" s="117">
        <v>109200</v>
      </c>
      <c r="C46" s="117">
        <v>104400</v>
      </c>
      <c r="D46" s="117">
        <v>100100</v>
      </c>
      <c r="E46" s="117">
        <v>96400</v>
      </c>
      <c r="F46" s="117">
        <v>92600</v>
      </c>
      <c r="G46" s="117">
        <v>88500</v>
      </c>
    </row>
    <row r="47" spans="1:7" x14ac:dyDescent="0.25">
      <c r="A47" s="34"/>
      <c r="B47" s="37"/>
      <c r="C47" s="37"/>
      <c r="D47" s="37"/>
      <c r="E47" s="37"/>
      <c r="F47" s="37"/>
      <c r="G47" s="37"/>
    </row>
    <row r="48" spans="1:7" ht="17.25" x14ac:dyDescent="0.3">
      <c r="A48" s="100" t="s">
        <v>319</v>
      </c>
      <c r="B48" s="101">
        <v>2021</v>
      </c>
      <c r="C48" s="101">
        <v>2022</v>
      </c>
      <c r="D48" s="101">
        <v>2023</v>
      </c>
      <c r="E48" s="101">
        <v>2024</v>
      </c>
      <c r="F48" s="101">
        <v>2025</v>
      </c>
      <c r="G48" s="101">
        <v>2026</v>
      </c>
    </row>
    <row r="49" spans="1:7" x14ac:dyDescent="0.25">
      <c r="A49" s="103" t="s">
        <v>335</v>
      </c>
      <c r="B49" s="116">
        <v>442000</v>
      </c>
      <c r="C49" s="116">
        <v>478800</v>
      </c>
      <c r="D49" s="116">
        <v>530000</v>
      </c>
      <c r="E49" s="116">
        <v>598600</v>
      </c>
      <c r="F49" s="116">
        <v>687600</v>
      </c>
      <c r="G49" s="116">
        <v>798700</v>
      </c>
    </row>
    <row r="50" spans="1:7" x14ac:dyDescent="0.25">
      <c r="A50" s="103" t="s">
        <v>327</v>
      </c>
      <c r="B50" s="116">
        <v>0</v>
      </c>
      <c r="C50" s="116">
        <v>0</v>
      </c>
      <c r="D50" s="116">
        <v>0</v>
      </c>
      <c r="E50" s="116">
        <v>0</v>
      </c>
      <c r="F50" s="116">
        <v>0</v>
      </c>
      <c r="G50" s="116">
        <v>0</v>
      </c>
    </row>
    <row r="51" spans="1:7" x14ac:dyDescent="0.25">
      <c r="A51" s="101" t="s">
        <v>328</v>
      </c>
      <c r="B51" s="117">
        <v>442000</v>
      </c>
      <c r="C51" s="117">
        <v>478800</v>
      </c>
      <c r="D51" s="117">
        <v>530000</v>
      </c>
      <c r="E51" s="117">
        <v>598600</v>
      </c>
      <c r="F51" s="117">
        <v>687600</v>
      </c>
      <c r="G51" s="117">
        <v>798700</v>
      </c>
    </row>
    <row r="52" spans="1:7" x14ac:dyDescent="0.25">
      <c r="A52" s="103"/>
      <c r="B52" s="116"/>
      <c r="C52" s="116"/>
      <c r="D52" s="116"/>
      <c r="E52" s="116"/>
      <c r="F52" s="116"/>
      <c r="G52" s="116"/>
    </row>
    <row r="53" spans="1:7" x14ac:dyDescent="0.25">
      <c r="A53" s="103" t="s">
        <v>329</v>
      </c>
      <c r="B53" s="116">
        <v>425000</v>
      </c>
      <c r="C53" s="116">
        <v>460400</v>
      </c>
      <c r="D53" s="116">
        <v>509600</v>
      </c>
      <c r="E53" s="116">
        <v>575500</v>
      </c>
      <c r="F53" s="116">
        <v>661100</v>
      </c>
      <c r="G53" s="116">
        <v>768000</v>
      </c>
    </row>
    <row r="54" spans="1:7" x14ac:dyDescent="0.25">
      <c r="A54" s="101" t="s">
        <v>213</v>
      </c>
      <c r="B54" s="117">
        <v>425000</v>
      </c>
      <c r="C54" s="117">
        <v>460400</v>
      </c>
      <c r="D54" s="117">
        <v>509600</v>
      </c>
      <c r="E54" s="117">
        <v>575500</v>
      </c>
      <c r="F54" s="117">
        <v>661100</v>
      </c>
      <c r="G54" s="117">
        <v>768000</v>
      </c>
    </row>
    <row r="55" spans="1:7" x14ac:dyDescent="0.25">
      <c r="A55" s="116"/>
      <c r="B55" s="116"/>
      <c r="C55" s="116"/>
      <c r="D55" s="116"/>
      <c r="E55" s="116"/>
      <c r="F55" s="116"/>
      <c r="G55" s="116"/>
    </row>
    <row r="56" spans="1:7" x14ac:dyDescent="0.25">
      <c r="A56" s="101" t="s">
        <v>331</v>
      </c>
      <c r="B56" s="117">
        <v>17000</v>
      </c>
      <c r="C56" s="117">
        <v>18400</v>
      </c>
      <c r="D56" s="117">
        <v>20400</v>
      </c>
      <c r="E56" s="117">
        <v>23100</v>
      </c>
      <c r="F56" s="117">
        <v>26500</v>
      </c>
      <c r="G56" s="117">
        <v>30700</v>
      </c>
    </row>
    <row r="57" spans="1:7" x14ac:dyDescent="0.25">
      <c r="A57" s="34"/>
      <c r="B57" s="37"/>
      <c r="C57" s="37"/>
      <c r="D57" s="37"/>
      <c r="E57" s="37"/>
      <c r="F57" s="37"/>
      <c r="G57" s="37"/>
    </row>
    <row r="58" spans="1:7" x14ac:dyDescent="0.25">
      <c r="A58" s="34"/>
      <c r="B58" s="38"/>
      <c r="C58" s="38"/>
      <c r="D58" s="38"/>
      <c r="E58" s="38"/>
      <c r="F58" s="38"/>
      <c r="G58" s="38"/>
    </row>
    <row r="59" spans="1:7" x14ac:dyDescent="0.25">
      <c r="A59" s="34"/>
      <c r="B59" s="34"/>
      <c r="C59" s="34"/>
      <c r="D59" s="34"/>
      <c r="E59" s="34"/>
      <c r="F59" s="34"/>
      <c r="G59" s="34"/>
    </row>
    <row r="60" spans="1:7" x14ac:dyDescent="0.25">
      <c r="A60" s="34"/>
      <c r="B60" s="34"/>
      <c r="C60" s="34"/>
      <c r="D60" s="34"/>
      <c r="E60" s="34"/>
      <c r="F60" s="34"/>
      <c r="G60" s="34"/>
    </row>
    <row r="61" spans="1:7" x14ac:dyDescent="0.25">
      <c r="A61" s="34"/>
      <c r="B61" s="34"/>
      <c r="C61" s="34"/>
      <c r="D61" s="34"/>
      <c r="E61" s="34"/>
      <c r="F61" s="34"/>
      <c r="G61" s="34"/>
    </row>
    <row r="62" spans="1:7" x14ac:dyDescent="0.25">
      <c r="A62" s="34"/>
      <c r="B62" s="34"/>
      <c r="C62" s="34"/>
      <c r="D62" s="34"/>
      <c r="E62" s="34"/>
      <c r="F62" s="34"/>
      <c r="G62" s="34"/>
    </row>
    <row r="63" spans="1:7" x14ac:dyDescent="0.25">
      <c r="A63" s="34"/>
      <c r="B63" s="34"/>
      <c r="C63" s="34"/>
      <c r="D63" s="34"/>
      <c r="E63" s="34"/>
      <c r="F63" s="34"/>
      <c r="G63" s="34"/>
    </row>
    <row r="64" spans="1:7" x14ac:dyDescent="0.25">
      <c r="A64" s="34"/>
      <c r="B64" s="34"/>
      <c r="C64" s="34"/>
      <c r="D64" s="34"/>
      <c r="E64" s="34"/>
      <c r="F64" s="34"/>
      <c r="G64" s="34"/>
    </row>
    <row r="65" spans="1:7" x14ac:dyDescent="0.25">
      <c r="A65" s="34"/>
      <c r="B65" s="34"/>
      <c r="C65" s="34"/>
      <c r="D65" s="34"/>
      <c r="E65" s="34"/>
      <c r="F65" s="34"/>
      <c r="G65" s="34"/>
    </row>
  </sheetData>
  <mergeCells count="3">
    <mergeCell ref="A1:G1"/>
    <mergeCell ref="A2:G2"/>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34D9-76D5-46E4-BC30-535EB11F66BA}">
  <sheetPr>
    <tabColor rgb="FF00B050"/>
  </sheetPr>
  <dimension ref="B1:O39"/>
  <sheetViews>
    <sheetView zoomScaleNormal="100" workbookViewId="0">
      <selection activeCell="C38" sqref="C38"/>
    </sheetView>
  </sheetViews>
  <sheetFormatPr defaultRowHeight="15" x14ac:dyDescent="0.25"/>
  <cols>
    <col min="1" max="1" width="5.85546875" customWidth="1"/>
    <col min="2" max="2" width="57.28515625" customWidth="1"/>
    <col min="5" max="5" width="11.28515625" bestFit="1" customWidth="1"/>
    <col min="14" max="14" width="10.140625" bestFit="1" customWidth="1"/>
  </cols>
  <sheetData>
    <row r="1" spans="2:15" ht="15.75" x14ac:dyDescent="0.25">
      <c r="B1" s="130" t="s">
        <v>461</v>
      </c>
      <c r="N1" s="180"/>
      <c r="O1" s="123"/>
    </row>
    <row r="2" spans="2:15" x14ac:dyDescent="0.25">
      <c r="N2" s="123"/>
    </row>
    <row r="3" spans="2:15" x14ac:dyDescent="0.25">
      <c r="B3" s="131" t="s">
        <v>467</v>
      </c>
      <c r="C3" s="132"/>
    </row>
    <row r="4" spans="2:15" x14ac:dyDescent="0.25">
      <c r="B4" s="131"/>
      <c r="C4" s="132"/>
    </row>
    <row r="5" spans="2:15" x14ac:dyDescent="0.25">
      <c r="B5" s="166" t="s">
        <v>389</v>
      </c>
      <c r="C5" s="166" t="s">
        <v>421</v>
      </c>
    </row>
    <row r="6" spans="2:15" x14ac:dyDescent="0.25">
      <c r="B6" t="s">
        <v>390</v>
      </c>
      <c r="C6" s="167">
        <v>7.0000000000000007E-2</v>
      </c>
    </row>
    <row r="7" spans="2:15" x14ac:dyDescent="0.25">
      <c r="B7" t="s">
        <v>391</v>
      </c>
      <c r="C7" s="168">
        <v>0.02</v>
      </c>
    </row>
    <row r="8" spans="2:15" x14ac:dyDescent="0.25">
      <c r="B8" t="s">
        <v>392</v>
      </c>
      <c r="C8" s="168">
        <v>0.06</v>
      </c>
    </row>
    <row r="9" spans="2:15" x14ac:dyDescent="0.25">
      <c r="B9" t="s">
        <v>393</v>
      </c>
      <c r="C9" s="168">
        <v>1E-3</v>
      </c>
    </row>
    <row r="10" spans="2:15" x14ac:dyDescent="0.25">
      <c r="B10" t="s">
        <v>394</v>
      </c>
      <c r="C10" s="168">
        <v>0.06</v>
      </c>
    </row>
    <row r="11" spans="2:15" x14ac:dyDescent="0.25">
      <c r="B11" t="s">
        <v>395</v>
      </c>
      <c r="C11" s="168">
        <v>0.01</v>
      </c>
    </row>
    <row r="12" spans="2:15" x14ac:dyDescent="0.25">
      <c r="B12" t="s">
        <v>396</v>
      </c>
      <c r="C12" s="168">
        <v>0.02</v>
      </c>
    </row>
    <row r="13" spans="2:15" x14ac:dyDescent="0.25">
      <c r="B13" t="s">
        <v>451</v>
      </c>
      <c r="C13" s="168">
        <v>0.15</v>
      </c>
    </row>
    <row r="14" spans="2:15" x14ac:dyDescent="0.25">
      <c r="B14" t="s">
        <v>397</v>
      </c>
      <c r="C14" s="240">
        <v>0.21</v>
      </c>
    </row>
    <row r="16" spans="2:15" x14ac:dyDescent="0.25">
      <c r="B16" s="3" t="s">
        <v>399</v>
      </c>
      <c r="C16" s="164">
        <v>46023</v>
      </c>
      <c r="D16" s="164">
        <v>46388</v>
      </c>
      <c r="E16" s="164">
        <v>46753</v>
      </c>
      <c r="F16" s="164">
        <v>47119</v>
      </c>
      <c r="G16" s="164">
        <v>47484</v>
      </c>
      <c r="H16" s="164">
        <v>47849</v>
      </c>
      <c r="I16" s="164">
        <v>48214</v>
      </c>
      <c r="J16" s="164">
        <v>48580</v>
      </c>
      <c r="K16" s="164">
        <v>48945</v>
      </c>
      <c r="L16" s="164">
        <v>49310</v>
      </c>
      <c r="M16" s="164">
        <v>49675</v>
      </c>
    </row>
    <row r="17" spans="2:13" ht="13.7" customHeight="1" x14ac:dyDescent="0.25">
      <c r="B17" t="s">
        <v>419</v>
      </c>
      <c r="C17">
        <v>0</v>
      </c>
      <c r="D17">
        <v>1</v>
      </c>
      <c r="E17">
        <v>2</v>
      </c>
      <c r="F17">
        <v>3</v>
      </c>
      <c r="G17">
        <v>4</v>
      </c>
      <c r="H17">
        <v>5</v>
      </c>
      <c r="I17">
        <v>6</v>
      </c>
      <c r="J17">
        <v>7</v>
      </c>
      <c r="K17">
        <v>8</v>
      </c>
      <c r="L17">
        <v>9</v>
      </c>
      <c r="M17">
        <v>10</v>
      </c>
    </row>
    <row r="18" spans="2:13" ht="13.7" customHeight="1" x14ac:dyDescent="0.25">
      <c r="B18" t="s">
        <v>400</v>
      </c>
      <c r="C18" s="143">
        <v>100</v>
      </c>
      <c r="D18" s="143"/>
      <c r="E18" s="143"/>
      <c r="F18" s="143"/>
      <c r="G18" s="143"/>
      <c r="H18" s="143"/>
      <c r="I18" s="143"/>
      <c r="J18" s="143"/>
      <c r="K18" s="143"/>
      <c r="L18" s="143"/>
      <c r="M18" s="143"/>
    </row>
    <row r="19" spans="2:13" ht="13.7" customHeight="1" thickBot="1" x14ac:dyDescent="0.3">
      <c r="B19" s="144" t="s">
        <v>422</v>
      </c>
      <c r="C19" s="145"/>
      <c r="D19" s="145">
        <f t="shared" ref="D19:M19" si="0">$C$6*C35</f>
        <v>7.0000000000000009</v>
      </c>
      <c r="E19" s="145">
        <f t="shared" si="0"/>
        <v>7.2100000000000009</v>
      </c>
      <c r="F19" s="145">
        <f t="shared" si="0"/>
        <v>7.4046700000000012</v>
      </c>
      <c r="G19" s="145">
        <f t="shared" si="0"/>
        <v>7.5790499785000014</v>
      </c>
      <c r="H19" s="145">
        <f t="shared" si="0"/>
        <v>7.7274667247039774</v>
      </c>
      <c r="I19" s="145">
        <f t="shared" si="0"/>
        <v>7.8435323089756901</v>
      </c>
      <c r="J19" s="145">
        <f t="shared" si="0"/>
        <v>7.9201860227235406</v>
      </c>
      <c r="K19" s="145">
        <f t="shared" si="0"/>
        <v>7.9497978929474504</v>
      </c>
      <c r="L19" s="145">
        <f t="shared" si="0"/>
        <v>7.9243553787758474</v>
      </c>
      <c r="M19" s="145">
        <f t="shared" si="0"/>
        <v>7.8357574622234445</v>
      </c>
    </row>
    <row r="20" spans="2:13" ht="13.7" customHeight="1" x14ac:dyDescent="0.25">
      <c r="B20" t="s">
        <v>402</v>
      </c>
      <c r="C20" s="143">
        <f>SUM(C18:C19)</f>
        <v>100</v>
      </c>
      <c r="D20" s="143">
        <f t="shared" ref="D20:M20" si="1">SUM(D18:D19)</f>
        <v>7.0000000000000009</v>
      </c>
      <c r="E20" s="143">
        <f t="shared" si="1"/>
        <v>7.2100000000000009</v>
      </c>
      <c r="F20" s="143">
        <f t="shared" si="1"/>
        <v>7.4046700000000012</v>
      </c>
      <c r="G20" s="143">
        <f t="shared" si="1"/>
        <v>7.5790499785000014</v>
      </c>
      <c r="H20" s="143">
        <f t="shared" si="1"/>
        <v>7.7274667247039774</v>
      </c>
      <c r="I20" s="143">
        <f t="shared" si="1"/>
        <v>7.8435323089756901</v>
      </c>
      <c r="J20" s="143">
        <f t="shared" si="1"/>
        <v>7.9201860227235406</v>
      </c>
      <c r="K20" s="143">
        <f t="shared" si="1"/>
        <v>7.9497978929474504</v>
      </c>
      <c r="L20" s="143">
        <f t="shared" si="1"/>
        <v>7.9243553787758474</v>
      </c>
      <c r="M20" s="143">
        <f t="shared" si="1"/>
        <v>7.8357574622234445</v>
      </c>
    </row>
    <row r="21" spans="2:13" ht="13.7" customHeight="1" x14ac:dyDescent="0.25">
      <c r="C21" s="143"/>
      <c r="D21" s="143"/>
      <c r="E21" s="143"/>
      <c r="F21" s="143"/>
      <c r="G21" s="143"/>
      <c r="H21" s="143"/>
      <c r="I21" s="143"/>
      <c r="J21" s="143"/>
      <c r="K21" s="143"/>
      <c r="L21" s="143"/>
      <c r="M21" s="143"/>
    </row>
    <row r="22" spans="2:13" ht="13.7" customHeight="1" x14ac:dyDescent="0.25">
      <c r="B22" t="s">
        <v>139</v>
      </c>
      <c r="C22" s="143"/>
      <c r="D22" s="143">
        <f t="shared" ref="D22:M22" si="2">$C$10*C35</f>
        <v>6</v>
      </c>
      <c r="E22" s="143">
        <f t="shared" si="2"/>
        <v>6.18</v>
      </c>
      <c r="F22" s="143">
        <f t="shared" si="2"/>
        <v>6.3468600000000004</v>
      </c>
      <c r="G22" s="143">
        <f t="shared" si="2"/>
        <v>6.4963285530000006</v>
      </c>
      <c r="H22" s="143">
        <f t="shared" si="2"/>
        <v>6.6235429068891225</v>
      </c>
      <c r="I22" s="143">
        <f t="shared" si="2"/>
        <v>6.723027693407734</v>
      </c>
      <c r="J22" s="143">
        <f t="shared" si="2"/>
        <v>6.7887308766201766</v>
      </c>
      <c r="K22" s="143">
        <f t="shared" si="2"/>
        <v>6.8141124796692427</v>
      </c>
      <c r="L22" s="143">
        <f t="shared" si="2"/>
        <v>6.792304610379297</v>
      </c>
      <c r="M22" s="143">
        <f t="shared" si="2"/>
        <v>6.7163635390486656</v>
      </c>
    </row>
    <row r="23" spans="2:13" ht="13.7" customHeight="1" x14ac:dyDescent="0.25">
      <c r="B23" t="s">
        <v>403</v>
      </c>
      <c r="C23" s="143">
        <f>C8*C18</f>
        <v>6</v>
      </c>
      <c r="D23" s="143">
        <f t="shared" ref="D23:M23" si="3">$C$9*C35*(1+$C$7)^(D17-1)</f>
        <v>0.1</v>
      </c>
      <c r="E23" s="143">
        <f t="shared" si="3"/>
        <v>0.10506000000000001</v>
      </c>
      <c r="F23" s="143">
        <f t="shared" si="3"/>
        <v>0.11005455240000002</v>
      </c>
      <c r="G23" s="143">
        <f t="shared" si="3"/>
        <v>0.11489926385120042</v>
      </c>
      <c r="H23" s="143">
        <f t="shared" si="3"/>
        <v>0.11949226425927788</v>
      </c>
      <c r="I23" s="143">
        <f t="shared" si="3"/>
        <v>0.12371276359455757</v>
      </c>
      <c r="J23" s="143">
        <f t="shared" si="3"/>
        <v>0.12742022646244658</v>
      </c>
      <c r="K23" s="143">
        <f t="shared" si="3"/>
        <v>0.13045455571910256</v>
      </c>
      <c r="L23" s="143">
        <f t="shared" si="3"/>
        <v>0.13263779025626404</v>
      </c>
      <c r="M23" s="143">
        <f t="shared" si="3"/>
        <v>0.13377793589471507</v>
      </c>
    </row>
    <row r="24" spans="2:13" ht="13.7" customHeight="1" x14ac:dyDescent="0.25">
      <c r="B24" t="s">
        <v>404</v>
      </c>
      <c r="C24" s="143"/>
      <c r="D24" s="143">
        <f t="shared" ref="D24:M24" si="4">$C$11*C35</f>
        <v>1</v>
      </c>
      <c r="E24" s="143">
        <f t="shared" si="4"/>
        <v>1.03</v>
      </c>
      <c r="F24" s="143">
        <f t="shared" si="4"/>
        <v>1.0578100000000001</v>
      </c>
      <c r="G24" s="143">
        <f t="shared" si="4"/>
        <v>1.0827214255000002</v>
      </c>
      <c r="H24" s="143">
        <f t="shared" si="4"/>
        <v>1.1039238178148538</v>
      </c>
      <c r="I24" s="143">
        <f t="shared" si="4"/>
        <v>1.1205046155679557</v>
      </c>
      <c r="J24" s="143">
        <f t="shared" si="4"/>
        <v>1.1314551461033628</v>
      </c>
      <c r="K24" s="143">
        <f t="shared" si="4"/>
        <v>1.135685413278207</v>
      </c>
      <c r="L24" s="143">
        <f t="shared" si="4"/>
        <v>1.1320507683965495</v>
      </c>
      <c r="M24" s="143">
        <f t="shared" si="4"/>
        <v>1.1193939231747778</v>
      </c>
    </row>
    <row r="25" spans="2:13" ht="13.7" customHeight="1" x14ac:dyDescent="0.25">
      <c r="B25" t="s">
        <v>405</v>
      </c>
      <c r="C25" s="143"/>
      <c r="D25" s="143">
        <f t="shared" ref="D25:L25" si="5">C35*$C$12*(1+$C$13)^(D17-1)</f>
        <v>2</v>
      </c>
      <c r="E25" s="143">
        <f t="shared" si="5"/>
        <v>2.3689999999999998</v>
      </c>
      <c r="F25" s="143">
        <f t="shared" si="5"/>
        <v>2.7979074499999999</v>
      </c>
      <c r="G25" s="143">
        <f t="shared" si="5"/>
        <v>3.2933678960146247</v>
      </c>
      <c r="H25" s="143">
        <f t="shared" si="5"/>
        <v>3.8615393137640801</v>
      </c>
      <c r="I25" s="143">
        <f t="shared" si="5"/>
        <v>4.5074700242990628</v>
      </c>
      <c r="J25" s="143">
        <f t="shared" si="5"/>
        <v>5.2342490130323789</v>
      </c>
      <c r="K25" s="143">
        <f t="shared" si="5"/>
        <v>6.0418915545567948</v>
      </c>
      <c r="L25" s="143">
        <f t="shared" si="5"/>
        <v>6.9259383641599115</v>
      </c>
      <c r="M25" s="143">
        <f>L35+M22-M24</f>
        <v>117.53636193335166</v>
      </c>
    </row>
    <row r="26" spans="2:13" ht="13.7" customHeight="1" thickBot="1" x14ac:dyDescent="0.3">
      <c r="B26" s="144" t="s">
        <v>406</v>
      </c>
      <c r="C26" s="145">
        <f>C35</f>
        <v>100</v>
      </c>
      <c r="D26" s="145">
        <f t="shared" ref="D26:M26" si="6">D35-C35</f>
        <v>3</v>
      </c>
      <c r="E26" s="145">
        <f t="shared" si="6"/>
        <v>2.7810000000000059</v>
      </c>
      <c r="F26" s="145">
        <f t="shared" si="6"/>
        <v>2.4911425500000064</v>
      </c>
      <c r="G26" s="145">
        <f t="shared" si="6"/>
        <v>2.1202392314853711</v>
      </c>
      <c r="H26" s="145">
        <f t="shared" si="6"/>
        <v>1.6580797753101848</v>
      </c>
      <c r="I26" s="145">
        <f t="shared" si="6"/>
        <v>1.0950530535407097</v>
      </c>
      <c r="J26" s="145">
        <f t="shared" si="6"/>
        <v>0.42302671748443288</v>
      </c>
      <c r="K26" s="145">
        <f t="shared" si="6"/>
        <v>-0.36346448816576071</v>
      </c>
      <c r="L26" s="145">
        <f t="shared" si="6"/>
        <v>-1.2656845221771817</v>
      </c>
      <c r="M26" s="145">
        <f t="shared" si="6"/>
        <v>-111.93939231747777</v>
      </c>
    </row>
    <row r="27" spans="2:13" x14ac:dyDescent="0.25">
      <c r="B27" t="s">
        <v>347</v>
      </c>
      <c r="C27" s="143">
        <f>SUM(C22:C26)</f>
        <v>106</v>
      </c>
      <c r="D27" s="143">
        <f>SUM(D23:D26)</f>
        <v>6.1</v>
      </c>
      <c r="E27" s="143">
        <f t="shared" ref="E27:M27" si="7">SUM(E23:E26)</f>
        <v>6.2850600000000059</v>
      </c>
      <c r="F27" s="143">
        <f>SUM(F23:F26)</f>
        <v>6.456914552400006</v>
      </c>
      <c r="G27" s="143">
        <f t="shared" si="7"/>
        <v>6.611227816851196</v>
      </c>
      <c r="H27" s="143">
        <f t="shared" si="7"/>
        <v>6.7430351711483967</v>
      </c>
      <c r="I27" s="143">
        <f t="shared" si="7"/>
        <v>6.8467404570022854</v>
      </c>
      <c r="J27" s="143">
        <f t="shared" si="7"/>
        <v>6.9161511030826208</v>
      </c>
      <c r="K27" s="143">
        <f t="shared" si="7"/>
        <v>6.944567035388344</v>
      </c>
      <c r="L27" s="143">
        <f t="shared" si="7"/>
        <v>6.924942400635544</v>
      </c>
      <c r="M27" s="143">
        <f t="shared" si="7"/>
        <v>6.8501414749433849</v>
      </c>
    </row>
    <row r="29" spans="2:13" x14ac:dyDescent="0.25">
      <c r="B29" t="s">
        <v>407</v>
      </c>
      <c r="C29" s="146">
        <f>C20-C27</f>
        <v>-6</v>
      </c>
      <c r="D29" s="146">
        <f t="shared" ref="D29:M29" si="8">D20-D27</f>
        <v>0.90000000000000124</v>
      </c>
      <c r="E29" s="146">
        <f t="shared" si="8"/>
        <v>0.92493999999999499</v>
      </c>
      <c r="F29" s="146">
        <f t="shared" si="8"/>
        <v>0.94775544759999519</v>
      </c>
      <c r="G29" s="146">
        <f t="shared" si="8"/>
        <v>0.96782216164880541</v>
      </c>
      <c r="H29" s="146">
        <f t="shared" si="8"/>
        <v>0.98443155355558076</v>
      </c>
      <c r="I29" s="146">
        <f t="shared" si="8"/>
        <v>0.9967918519734047</v>
      </c>
      <c r="J29" s="146">
        <f t="shared" si="8"/>
        <v>1.0040349196409197</v>
      </c>
      <c r="K29" s="146">
        <f t="shared" si="8"/>
        <v>1.0052308575591065</v>
      </c>
      <c r="L29" s="146">
        <f t="shared" si="8"/>
        <v>0.99941297814030339</v>
      </c>
      <c r="M29" s="146">
        <f t="shared" si="8"/>
        <v>0.98561598728005961</v>
      </c>
    </row>
    <row r="30" spans="2:13" ht="15.75" thickBot="1" x14ac:dyDescent="0.3">
      <c r="B30" s="144" t="s">
        <v>315</v>
      </c>
      <c r="C30" s="145">
        <f t="shared" ref="C30:M30" si="9">$C$14*C29</f>
        <v>-1.26</v>
      </c>
      <c r="D30" s="145">
        <f t="shared" si="9"/>
        <v>0.18900000000000025</v>
      </c>
      <c r="E30" s="145">
        <f t="shared" si="9"/>
        <v>0.19423739999999895</v>
      </c>
      <c r="F30" s="145">
        <f t="shared" si="9"/>
        <v>0.19902864399599898</v>
      </c>
      <c r="G30" s="145">
        <f t="shared" si="9"/>
        <v>0.20324265394624913</v>
      </c>
      <c r="H30" s="145">
        <f t="shared" si="9"/>
        <v>0.20673062624667196</v>
      </c>
      <c r="I30" s="145">
        <f t="shared" si="9"/>
        <v>0.20932628891441499</v>
      </c>
      <c r="J30" s="145">
        <f t="shared" si="9"/>
        <v>0.21084733312459314</v>
      </c>
      <c r="K30" s="145">
        <f t="shared" si="9"/>
        <v>0.21109848008741236</v>
      </c>
      <c r="L30" s="145">
        <f t="shared" si="9"/>
        <v>0.2098767254094637</v>
      </c>
      <c r="M30" s="145">
        <f t="shared" si="9"/>
        <v>0.20697935732881251</v>
      </c>
    </row>
    <row r="31" spans="2:13" x14ac:dyDescent="0.25">
      <c r="B31" t="s">
        <v>408</v>
      </c>
      <c r="C31" s="143">
        <f>C29-C30</f>
        <v>-4.74</v>
      </c>
      <c r="D31" s="143">
        <f t="shared" ref="D31:L31" si="10">D29-D30</f>
        <v>0.71100000000000096</v>
      </c>
      <c r="E31" s="143">
        <f t="shared" si="10"/>
        <v>0.73070259999999609</v>
      </c>
      <c r="F31" s="143">
        <f t="shared" si="10"/>
        <v>0.74872680360399624</v>
      </c>
      <c r="G31" s="143">
        <f t="shared" si="10"/>
        <v>0.76457950770255634</v>
      </c>
      <c r="H31" s="143">
        <f t="shared" si="10"/>
        <v>0.77770092730890883</v>
      </c>
      <c r="I31" s="143">
        <f t="shared" si="10"/>
        <v>0.78746556305898974</v>
      </c>
      <c r="J31" s="143">
        <f t="shared" si="10"/>
        <v>0.79318758651632659</v>
      </c>
      <c r="K31" s="143">
        <f t="shared" si="10"/>
        <v>0.79413237747169407</v>
      </c>
      <c r="L31" s="143">
        <f t="shared" si="10"/>
        <v>0.78953625273083972</v>
      </c>
      <c r="M31" s="143">
        <f>M29-M30</f>
        <v>0.77863662995124705</v>
      </c>
    </row>
    <row r="32" spans="2:13" x14ac:dyDescent="0.25">
      <c r="C32" s="143"/>
      <c r="D32" s="143"/>
      <c r="E32" s="143"/>
      <c r="F32" s="143"/>
      <c r="G32" s="143"/>
      <c r="H32" s="143"/>
      <c r="I32" s="143"/>
      <c r="J32" s="143"/>
      <c r="K32" s="143"/>
      <c r="L32" s="143"/>
      <c r="M32" s="143"/>
    </row>
    <row r="33" spans="2:13" x14ac:dyDescent="0.25">
      <c r="C33" s="142"/>
    </row>
    <row r="34" spans="2:13" x14ac:dyDescent="0.25">
      <c r="B34" s="3" t="s">
        <v>409</v>
      </c>
    </row>
    <row r="35" spans="2:13" x14ac:dyDescent="0.25">
      <c r="B35" t="s">
        <v>410</v>
      </c>
      <c r="C35" s="143">
        <f>C18</f>
        <v>100</v>
      </c>
      <c r="D35" s="143">
        <f t="shared" ref="D35:M35" si="11">C35-D24-D25+D22</f>
        <v>103</v>
      </c>
      <c r="E35" s="143">
        <f t="shared" si="11"/>
        <v>105.78100000000001</v>
      </c>
      <c r="F35" s="143">
        <f t="shared" si="11"/>
        <v>108.27214255000001</v>
      </c>
      <c r="G35" s="143">
        <f t="shared" si="11"/>
        <v>110.39238178148538</v>
      </c>
      <c r="H35" s="143">
        <f t="shared" si="11"/>
        <v>112.05046155679557</v>
      </c>
      <c r="I35" s="143">
        <f t="shared" si="11"/>
        <v>113.14551461033628</v>
      </c>
      <c r="J35" s="143">
        <f t="shared" si="11"/>
        <v>113.56854132782071</v>
      </c>
      <c r="K35" s="143">
        <f t="shared" si="11"/>
        <v>113.20507683965495</v>
      </c>
      <c r="L35" s="143">
        <f t="shared" si="11"/>
        <v>111.93939231747777</v>
      </c>
      <c r="M35" s="143">
        <f t="shared" si="11"/>
        <v>0</v>
      </c>
    </row>
    <row r="37" spans="2:13" x14ac:dyDescent="0.25">
      <c r="B37" s="121" t="s">
        <v>425</v>
      </c>
      <c r="C37" s="143"/>
    </row>
    <row r="38" spans="2:13" x14ac:dyDescent="0.25">
      <c r="B38" s="131" t="s">
        <v>420</v>
      </c>
      <c r="C38" s="234"/>
    </row>
    <row r="39" spans="2:13" x14ac:dyDescent="0.25">
      <c r="B39" s="131" t="s">
        <v>398</v>
      </c>
      <c r="C39" s="235"/>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71F6-337B-4BD8-B877-7676C568B7CA}">
  <dimension ref="A1:E40"/>
  <sheetViews>
    <sheetView zoomScaleNormal="100" workbookViewId="0">
      <selection sqref="A1:E1"/>
    </sheetView>
  </sheetViews>
  <sheetFormatPr defaultRowHeight="15" x14ac:dyDescent="0.25"/>
  <cols>
    <col min="1" max="1" width="21.5703125" style="4" customWidth="1"/>
    <col min="2" max="2" width="12.42578125" customWidth="1"/>
    <col min="3" max="3" width="13.42578125" customWidth="1"/>
    <col min="4" max="4" width="12.42578125" customWidth="1"/>
    <col min="5" max="5" width="12.5703125" style="1" customWidth="1"/>
    <col min="14" max="14" width="11.42578125" customWidth="1"/>
  </cols>
  <sheetData>
    <row r="1" spans="1:5" x14ac:dyDescent="0.25">
      <c r="A1" s="256" t="s">
        <v>336</v>
      </c>
      <c r="B1" s="256"/>
      <c r="C1" s="256"/>
      <c r="D1" s="256"/>
      <c r="E1" s="256"/>
    </row>
    <row r="3" spans="1:5" x14ac:dyDescent="0.25">
      <c r="A3" s="39" t="s">
        <v>337</v>
      </c>
      <c r="C3" s="1"/>
      <c r="E3"/>
    </row>
    <row r="4" spans="1:5" x14ac:dyDescent="0.25">
      <c r="A4" s="39"/>
      <c r="C4" s="1"/>
      <c r="E4"/>
    </row>
    <row r="5" spans="1:5" x14ac:dyDescent="0.25">
      <c r="A5" s="40"/>
      <c r="B5" s="6">
        <v>2023</v>
      </c>
      <c r="C5" s="41">
        <v>2022</v>
      </c>
      <c r="D5" s="41">
        <v>2021</v>
      </c>
      <c r="E5" s="41">
        <v>2020</v>
      </c>
    </row>
    <row r="6" spans="1:5" x14ac:dyDescent="0.25">
      <c r="A6" s="40"/>
      <c r="B6" s="8"/>
      <c r="C6" s="7"/>
      <c r="D6" s="8"/>
      <c r="E6" s="8"/>
    </row>
    <row r="7" spans="1:5" x14ac:dyDescent="0.25">
      <c r="A7" s="40" t="s">
        <v>338</v>
      </c>
      <c r="B7" s="42">
        <v>11141</v>
      </c>
      <c r="C7" s="42">
        <v>6267</v>
      </c>
      <c r="D7" s="42">
        <v>8356</v>
      </c>
      <c r="E7" s="42">
        <v>4700</v>
      </c>
    </row>
    <row r="8" spans="1:5" x14ac:dyDescent="0.25">
      <c r="A8" s="40" t="s">
        <v>339</v>
      </c>
      <c r="B8" s="42">
        <v>1765</v>
      </c>
      <c r="C8" s="42">
        <v>1165</v>
      </c>
      <c r="D8" s="42">
        <v>769</v>
      </c>
      <c r="E8" s="42">
        <v>507</v>
      </c>
    </row>
    <row r="9" spans="1:5" x14ac:dyDescent="0.25">
      <c r="A9" s="43" t="s">
        <v>320</v>
      </c>
      <c r="B9" s="44">
        <v>12906</v>
      </c>
      <c r="C9" s="44">
        <v>7432</v>
      </c>
      <c r="D9" s="44">
        <v>9125</v>
      </c>
      <c r="E9" s="44">
        <v>5207</v>
      </c>
    </row>
    <row r="10" spans="1:5" x14ac:dyDescent="0.25">
      <c r="A10" s="40"/>
      <c r="B10" s="8"/>
      <c r="C10" s="7"/>
      <c r="D10" s="8"/>
      <c r="E10" s="8"/>
    </row>
    <row r="11" spans="1:5" x14ac:dyDescent="0.25">
      <c r="A11" s="40" t="s">
        <v>340</v>
      </c>
      <c r="B11" s="42">
        <v>1847</v>
      </c>
      <c r="C11" s="42">
        <v>1478</v>
      </c>
      <c r="D11" s="42">
        <v>1182</v>
      </c>
      <c r="E11" s="42">
        <v>946</v>
      </c>
    </row>
    <row r="12" spans="1:5" x14ac:dyDescent="0.25">
      <c r="A12" s="40" t="s">
        <v>341</v>
      </c>
      <c r="B12" s="42">
        <v>567</v>
      </c>
      <c r="C12" s="42">
        <v>510</v>
      </c>
      <c r="D12" s="42">
        <v>459</v>
      </c>
      <c r="E12" s="42">
        <v>413</v>
      </c>
    </row>
    <row r="13" spans="1:5" x14ac:dyDescent="0.25">
      <c r="A13" s="40" t="s">
        <v>342</v>
      </c>
      <c r="B13" s="42">
        <v>4561</v>
      </c>
      <c r="C13" s="42">
        <v>3013</v>
      </c>
      <c r="D13" s="42">
        <v>2158</v>
      </c>
      <c r="E13" s="42">
        <v>1539</v>
      </c>
    </row>
    <row r="14" spans="1:5" x14ac:dyDescent="0.25">
      <c r="A14" s="43" t="s">
        <v>343</v>
      </c>
      <c r="B14" s="44">
        <v>6975</v>
      </c>
      <c r="C14" s="44">
        <v>5001</v>
      </c>
      <c r="D14" s="44">
        <v>3799</v>
      </c>
      <c r="E14" s="44">
        <v>2898</v>
      </c>
    </row>
    <row r="15" spans="1:5" x14ac:dyDescent="0.25">
      <c r="A15" s="40"/>
      <c r="B15" s="8"/>
      <c r="C15" s="7"/>
      <c r="D15" s="8"/>
      <c r="E15" s="8"/>
    </row>
    <row r="16" spans="1:5" x14ac:dyDescent="0.25">
      <c r="A16" s="40" t="s">
        <v>344</v>
      </c>
      <c r="B16" s="42">
        <v>623</v>
      </c>
      <c r="C16" s="42">
        <v>555</v>
      </c>
      <c r="D16" s="42">
        <v>263</v>
      </c>
      <c r="E16" s="42">
        <v>263</v>
      </c>
    </row>
    <row r="17" spans="1:5" x14ac:dyDescent="0.25">
      <c r="A17" s="40" t="s">
        <v>345</v>
      </c>
      <c r="B17" s="42">
        <v>1110</v>
      </c>
      <c r="C17" s="42">
        <v>1063</v>
      </c>
      <c r="D17" s="42">
        <v>681</v>
      </c>
      <c r="E17" s="42">
        <v>681</v>
      </c>
    </row>
    <row r="18" spans="1:5" x14ac:dyDescent="0.25">
      <c r="A18" s="40" t="s">
        <v>346</v>
      </c>
      <c r="B18" s="42">
        <v>417</v>
      </c>
      <c r="C18" s="42">
        <v>334</v>
      </c>
      <c r="D18" s="42">
        <v>267</v>
      </c>
      <c r="E18" s="42">
        <v>214</v>
      </c>
    </row>
    <row r="19" spans="1:5" x14ac:dyDescent="0.25">
      <c r="A19" s="43" t="s">
        <v>347</v>
      </c>
      <c r="B19" s="44">
        <v>2150</v>
      </c>
      <c r="C19" s="44">
        <v>1952</v>
      </c>
      <c r="D19" s="44">
        <v>1211</v>
      </c>
      <c r="E19" s="44">
        <v>1158</v>
      </c>
    </row>
    <row r="20" spans="1:5" x14ac:dyDescent="0.25">
      <c r="A20" s="40"/>
      <c r="B20" s="8"/>
      <c r="C20" s="7"/>
      <c r="D20" s="8"/>
      <c r="E20" s="8"/>
    </row>
    <row r="21" spans="1:5" x14ac:dyDescent="0.25">
      <c r="A21" s="43" t="s">
        <v>348</v>
      </c>
      <c r="B21" s="44">
        <v>3781</v>
      </c>
      <c r="C21" s="44">
        <v>479</v>
      </c>
      <c r="D21" s="44">
        <v>4115</v>
      </c>
      <c r="E21" s="44">
        <v>1151</v>
      </c>
    </row>
    <row r="22" spans="1:5" x14ac:dyDescent="0.25">
      <c r="A22" s="43" t="s">
        <v>349</v>
      </c>
      <c r="B22" s="44">
        <v>945</v>
      </c>
      <c r="C22" s="44">
        <v>120</v>
      </c>
      <c r="D22" s="44">
        <v>1029</v>
      </c>
      <c r="E22" s="44">
        <v>288</v>
      </c>
    </row>
    <row r="23" spans="1:5" x14ac:dyDescent="0.25">
      <c r="A23" s="43" t="s">
        <v>175</v>
      </c>
      <c r="B23" s="44">
        <v>2836</v>
      </c>
      <c r="C23" s="44">
        <v>359</v>
      </c>
      <c r="D23" s="44">
        <v>3086</v>
      </c>
      <c r="E23" s="44">
        <v>863</v>
      </c>
    </row>
    <row r="27" spans="1:5" x14ac:dyDescent="0.25">
      <c r="A27" s="3" t="s">
        <v>350</v>
      </c>
      <c r="E27"/>
    </row>
    <row r="28" spans="1:5" x14ac:dyDescent="0.25">
      <c r="A28" s="8"/>
      <c r="B28" s="6">
        <v>2023</v>
      </c>
      <c r="C28" s="41">
        <v>2022</v>
      </c>
      <c r="D28" s="41">
        <v>2021</v>
      </c>
      <c r="E28" s="41">
        <v>2020</v>
      </c>
    </row>
    <row r="29" spans="1:5" x14ac:dyDescent="0.25">
      <c r="A29" s="6" t="s">
        <v>351</v>
      </c>
      <c r="B29" s="7"/>
      <c r="C29" s="7"/>
      <c r="D29" s="7"/>
      <c r="E29" s="8"/>
    </row>
    <row r="30" spans="1:5" x14ac:dyDescent="0.25">
      <c r="A30" s="8" t="s">
        <v>352</v>
      </c>
      <c r="B30" s="45">
        <v>29187</v>
      </c>
      <c r="C30" s="45">
        <v>24213</v>
      </c>
      <c r="D30" s="45">
        <v>20894</v>
      </c>
      <c r="E30" s="45">
        <v>18489</v>
      </c>
    </row>
    <row r="31" spans="1:5" x14ac:dyDescent="0.25">
      <c r="A31" s="8" t="s">
        <v>205</v>
      </c>
      <c r="B31" s="45">
        <v>1410</v>
      </c>
      <c r="C31" s="45">
        <v>1692</v>
      </c>
      <c r="D31" s="45">
        <v>1949</v>
      </c>
      <c r="E31" s="45">
        <v>2180</v>
      </c>
    </row>
    <row r="32" spans="1:5" x14ac:dyDescent="0.25">
      <c r="A32" s="8" t="s">
        <v>353</v>
      </c>
      <c r="B32" s="45">
        <v>126</v>
      </c>
      <c r="C32" s="45">
        <v>130</v>
      </c>
      <c r="D32" s="45">
        <v>117</v>
      </c>
      <c r="E32" s="45">
        <v>105</v>
      </c>
    </row>
    <row r="33" spans="1:5" x14ac:dyDescent="0.25">
      <c r="A33" s="6" t="s">
        <v>328</v>
      </c>
      <c r="B33" s="47">
        <v>30723</v>
      </c>
      <c r="C33" s="47">
        <v>26036</v>
      </c>
      <c r="D33" s="47">
        <v>22960</v>
      </c>
      <c r="E33" s="47">
        <v>20774</v>
      </c>
    </row>
    <row r="34" spans="1:5" x14ac:dyDescent="0.25">
      <c r="A34" s="8"/>
      <c r="B34" s="45"/>
      <c r="C34" s="45"/>
      <c r="D34" s="45"/>
      <c r="E34" s="46"/>
    </row>
    <row r="35" spans="1:5" x14ac:dyDescent="0.25">
      <c r="A35" s="6" t="s">
        <v>354</v>
      </c>
      <c r="B35" s="45"/>
      <c r="C35" s="45"/>
      <c r="D35" s="45"/>
      <c r="E35" s="46"/>
    </row>
    <row r="36" spans="1:5" x14ac:dyDescent="0.25">
      <c r="A36" s="6" t="s">
        <v>329</v>
      </c>
      <c r="B36" s="47">
        <v>28447</v>
      </c>
      <c r="C36" s="47">
        <v>23886</v>
      </c>
      <c r="D36" s="47">
        <v>20873</v>
      </c>
      <c r="E36" s="47">
        <v>18715</v>
      </c>
    </row>
    <row r="37" spans="1:5" x14ac:dyDescent="0.25">
      <c r="A37" s="8"/>
      <c r="B37" s="45"/>
      <c r="C37" s="45"/>
      <c r="D37" s="46"/>
      <c r="E37" s="46"/>
    </row>
    <row r="38" spans="1:5" x14ac:dyDescent="0.25">
      <c r="A38" s="6" t="s">
        <v>355</v>
      </c>
      <c r="B38" s="47">
        <v>2276</v>
      </c>
      <c r="C38" s="47">
        <v>2150</v>
      </c>
      <c r="D38" s="47">
        <v>2087</v>
      </c>
      <c r="E38" s="47">
        <v>2059</v>
      </c>
    </row>
    <row r="39" spans="1:5" x14ac:dyDescent="0.25">
      <c r="A39"/>
      <c r="D39" s="1"/>
    </row>
    <row r="40" spans="1:5" x14ac:dyDescent="0.25">
      <c r="A40"/>
      <c r="E40"/>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8C33-4CCA-4E86-A1DD-C62BA8D820F5}">
  <dimension ref="A1:N50"/>
  <sheetViews>
    <sheetView zoomScaleNormal="100" workbookViewId="0">
      <selection sqref="A1:D1"/>
    </sheetView>
  </sheetViews>
  <sheetFormatPr defaultRowHeight="15" x14ac:dyDescent="0.25"/>
  <cols>
    <col min="1" max="1" width="44.5703125" customWidth="1"/>
    <col min="2" max="2" width="11.42578125" customWidth="1"/>
    <col min="3" max="3" width="12" customWidth="1"/>
    <col min="4" max="4" width="11.42578125" customWidth="1"/>
    <col min="14" max="14" width="11.42578125" customWidth="1"/>
  </cols>
  <sheetData>
    <row r="1" spans="1:14" x14ac:dyDescent="0.25">
      <c r="A1" s="256" t="s">
        <v>356</v>
      </c>
      <c r="B1" s="256"/>
      <c r="C1" s="256"/>
      <c r="D1" s="256"/>
    </row>
    <row r="3" spans="1:14" x14ac:dyDescent="0.25">
      <c r="A3" s="3" t="s">
        <v>357</v>
      </c>
    </row>
    <row r="4" spans="1:14" x14ac:dyDescent="0.25">
      <c r="A4" s="8"/>
      <c r="B4" s="48">
        <v>2023</v>
      </c>
      <c r="C4" s="48">
        <v>2022</v>
      </c>
      <c r="D4" s="48">
        <v>2021</v>
      </c>
      <c r="G4" s="49"/>
      <c r="H4" s="49"/>
      <c r="I4" s="49"/>
    </row>
    <row r="5" spans="1:14" x14ac:dyDescent="0.25">
      <c r="A5" s="8"/>
      <c r="B5" s="8"/>
      <c r="C5" s="8"/>
      <c r="D5" s="8"/>
      <c r="G5" s="11"/>
      <c r="H5" s="11"/>
      <c r="I5" s="11"/>
    </row>
    <row r="6" spans="1:14" x14ac:dyDescent="0.25">
      <c r="A6" s="8" t="s">
        <v>358</v>
      </c>
      <c r="B6" s="7">
        <v>7235</v>
      </c>
      <c r="C6" s="50">
        <v>7024.2718446601939</v>
      </c>
      <c r="D6" s="50">
        <v>6819.6814025827125</v>
      </c>
      <c r="G6" s="51"/>
      <c r="H6" s="51"/>
      <c r="I6" s="51"/>
      <c r="L6" s="52"/>
      <c r="M6" s="52"/>
      <c r="N6" s="52"/>
    </row>
    <row r="7" spans="1:14" x14ac:dyDescent="0.25">
      <c r="A7" s="8" t="s">
        <v>359</v>
      </c>
      <c r="B7" s="7">
        <v>3685</v>
      </c>
      <c r="C7" s="50">
        <v>3722.2222222222226</v>
      </c>
      <c r="D7" s="50">
        <v>3759.8204264870933</v>
      </c>
      <c r="G7" s="51"/>
      <c r="H7" s="51"/>
      <c r="I7" s="51"/>
      <c r="L7" s="52"/>
      <c r="M7" s="52"/>
      <c r="N7" s="52"/>
    </row>
    <row r="8" spans="1:14" x14ac:dyDescent="0.25">
      <c r="A8" s="6" t="s">
        <v>360</v>
      </c>
      <c r="B8" s="53">
        <v>10920</v>
      </c>
      <c r="C8" s="54">
        <v>10746.494066882417</v>
      </c>
      <c r="D8" s="54">
        <v>10579.501829069806</v>
      </c>
      <c r="G8" s="55"/>
      <c r="H8" s="55"/>
      <c r="I8" s="55"/>
      <c r="L8" s="52"/>
      <c r="M8" s="52"/>
      <c r="N8" s="52"/>
    </row>
    <row r="9" spans="1:14" x14ac:dyDescent="0.25">
      <c r="A9" s="8"/>
      <c r="B9" s="7"/>
      <c r="C9" s="7"/>
      <c r="D9" s="7"/>
      <c r="G9" s="51"/>
      <c r="H9" s="51"/>
      <c r="I9" s="51"/>
      <c r="L9" s="52"/>
      <c r="M9" s="52"/>
      <c r="N9" s="52"/>
    </row>
    <row r="10" spans="1:14" x14ac:dyDescent="0.25">
      <c r="A10" s="8" t="s">
        <v>15</v>
      </c>
      <c r="B10" s="7"/>
      <c r="C10" s="7"/>
      <c r="D10" s="7"/>
      <c r="G10" s="51"/>
      <c r="H10" s="51"/>
      <c r="I10" s="51"/>
      <c r="L10" s="52"/>
      <c r="M10" s="52"/>
      <c r="N10" s="52"/>
    </row>
    <row r="11" spans="1:14" x14ac:dyDescent="0.25">
      <c r="A11" s="8" t="s">
        <v>361</v>
      </c>
      <c r="B11" s="50">
        <v>3057.6000000000004</v>
      </c>
      <c r="C11" s="50">
        <v>3009.0183387270772</v>
      </c>
      <c r="D11" s="50">
        <v>2962.2605121395463</v>
      </c>
      <c r="G11" s="51"/>
      <c r="H11" s="51"/>
      <c r="I11" s="51"/>
      <c r="L11" s="52"/>
      <c r="M11" s="52"/>
      <c r="N11" s="52"/>
    </row>
    <row r="12" spans="1:14" x14ac:dyDescent="0.25">
      <c r="A12" s="8" t="s">
        <v>16</v>
      </c>
      <c r="B12" s="50">
        <v>2457</v>
      </c>
      <c r="C12" s="50">
        <v>2127.8058252427186</v>
      </c>
      <c r="D12" s="50">
        <v>2020.684849352333</v>
      </c>
      <c r="G12" s="51"/>
      <c r="H12" s="51"/>
      <c r="I12" s="51"/>
      <c r="L12" s="52"/>
      <c r="M12" s="52"/>
      <c r="N12" s="52"/>
    </row>
    <row r="13" spans="1:14" x14ac:dyDescent="0.25">
      <c r="A13" s="8" t="s">
        <v>362</v>
      </c>
      <c r="B13" s="50">
        <v>3361.85</v>
      </c>
      <c r="C13" s="50">
        <v>3336.2081984897518</v>
      </c>
      <c r="D13" s="50">
        <v>3312.0433077859161</v>
      </c>
      <c r="G13" s="51"/>
      <c r="H13" s="51"/>
      <c r="I13" s="51"/>
      <c r="L13" s="52"/>
      <c r="M13" s="52"/>
      <c r="N13" s="52"/>
    </row>
    <row r="14" spans="1:14" x14ac:dyDescent="0.25">
      <c r="A14" s="8" t="s">
        <v>363</v>
      </c>
      <c r="B14" s="50">
        <v>393.12</v>
      </c>
      <c r="C14" s="50">
        <v>386.873786407767</v>
      </c>
      <c r="D14" s="50">
        <v>380.86206584651302</v>
      </c>
      <c r="G14" s="51"/>
      <c r="H14" s="51"/>
      <c r="I14" s="51"/>
      <c r="L14" s="52"/>
      <c r="M14" s="52"/>
      <c r="N14" s="52"/>
    </row>
    <row r="15" spans="1:14" x14ac:dyDescent="0.25">
      <c r="A15" s="8" t="s">
        <v>364</v>
      </c>
      <c r="B15" s="50">
        <v>1193.7750000000001</v>
      </c>
      <c r="C15" s="50">
        <v>1159.004854368932</v>
      </c>
      <c r="D15" s="50">
        <v>1125.2474314261476</v>
      </c>
      <c r="G15" s="51"/>
      <c r="H15" s="51"/>
      <c r="I15" s="51"/>
      <c r="L15" s="52"/>
      <c r="M15" s="52"/>
      <c r="N15" s="52"/>
    </row>
    <row r="16" spans="1:14" x14ac:dyDescent="0.25">
      <c r="A16" s="6" t="s">
        <v>26</v>
      </c>
      <c r="B16" s="54">
        <v>10463.344999999999</v>
      </c>
      <c r="C16" s="54">
        <v>10018.911003236248</v>
      </c>
      <c r="D16" s="54">
        <v>9801.0981665504551</v>
      </c>
      <c r="G16" s="55"/>
      <c r="H16" s="55"/>
      <c r="I16" s="55"/>
      <c r="L16" s="52"/>
      <c r="M16" s="52"/>
      <c r="N16" s="52"/>
    </row>
    <row r="17" spans="1:14" x14ac:dyDescent="0.25">
      <c r="A17" s="8"/>
      <c r="B17" s="7"/>
      <c r="C17" s="7"/>
      <c r="D17" s="7"/>
      <c r="G17" s="51"/>
      <c r="H17" s="51"/>
      <c r="I17" s="51"/>
      <c r="L17" s="52"/>
      <c r="M17" s="52"/>
      <c r="N17" s="52"/>
    </row>
    <row r="18" spans="1:14" x14ac:dyDescent="0.25">
      <c r="A18" s="6" t="s">
        <v>365</v>
      </c>
      <c r="B18" s="54">
        <v>456.65499999999997</v>
      </c>
      <c r="C18" s="54">
        <v>727.58306364616942</v>
      </c>
      <c r="D18" s="54">
        <v>778.40366251935063</v>
      </c>
      <c r="G18" s="55"/>
      <c r="H18" s="55"/>
      <c r="I18" s="55"/>
      <c r="L18" s="52"/>
      <c r="M18" s="52"/>
      <c r="N18" s="52"/>
    </row>
    <row r="19" spans="1:14" x14ac:dyDescent="0.25">
      <c r="A19" s="8" t="s">
        <v>366</v>
      </c>
      <c r="B19" s="50">
        <v>-122.85</v>
      </c>
      <c r="C19" s="50">
        <v>-126</v>
      </c>
      <c r="D19" s="50">
        <v>-129.23076923076923</v>
      </c>
      <c r="G19" s="51"/>
      <c r="H19" s="51"/>
      <c r="I19" s="51"/>
      <c r="L19" s="52"/>
      <c r="M19" s="52"/>
      <c r="N19" s="52"/>
    </row>
    <row r="20" spans="1:14" x14ac:dyDescent="0.25">
      <c r="A20" s="8" t="s">
        <v>37</v>
      </c>
      <c r="B20" s="50">
        <v>333.80500000000001</v>
      </c>
      <c r="C20" s="50">
        <v>601.58306364616942</v>
      </c>
      <c r="D20" s="50">
        <v>649.17289328858135</v>
      </c>
      <c r="G20" s="51"/>
      <c r="H20" s="51"/>
      <c r="I20" s="51"/>
      <c r="L20" s="52"/>
      <c r="M20" s="52"/>
      <c r="N20" s="52"/>
    </row>
    <row r="21" spans="1:14" x14ac:dyDescent="0.25">
      <c r="A21" s="8" t="s">
        <v>367</v>
      </c>
      <c r="B21" s="50">
        <v>-116.83174999999999</v>
      </c>
      <c r="C21" s="50">
        <v>-210.55407227615927</v>
      </c>
      <c r="D21" s="50">
        <v>-227.21051265100348</v>
      </c>
      <c r="G21" s="51"/>
      <c r="H21" s="51"/>
      <c r="I21" s="51"/>
      <c r="L21" s="52"/>
      <c r="M21" s="52"/>
      <c r="N21" s="52"/>
    </row>
    <row r="22" spans="1:14" x14ac:dyDescent="0.25">
      <c r="A22" s="6" t="s">
        <v>84</v>
      </c>
      <c r="B22" s="54">
        <v>216.97325000000001</v>
      </c>
      <c r="C22" s="54">
        <v>391.02899137001009</v>
      </c>
      <c r="D22" s="54">
        <v>421.96238063757789</v>
      </c>
      <c r="G22" s="55"/>
      <c r="H22" s="55"/>
      <c r="I22" s="55"/>
      <c r="L22" s="52"/>
      <c r="M22" s="52"/>
      <c r="N22" s="52"/>
    </row>
    <row r="23" spans="1:14" x14ac:dyDescent="0.25">
      <c r="C23" s="1"/>
      <c r="D23" s="1"/>
      <c r="G23" s="51"/>
      <c r="H23" s="51"/>
      <c r="I23" s="51"/>
      <c r="L23" s="52"/>
      <c r="M23" s="52"/>
      <c r="N23" s="52"/>
    </row>
    <row r="24" spans="1:14" x14ac:dyDescent="0.25">
      <c r="C24" s="1"/>
      <c r="D24" s="1"/>
      <c r="G24" s="51"/>
      <c r="H24" s="51"/>
      <c r="I24" s="51"/>
      <c r="L24" s="52"/>
      <c r="M24" s="52"/>
      <c r="N24" s="52"/>
    </row>
    <row r="25" spans="1:14" x14ac:dyDescent="0.25">
      <c r="A25" s="3" t="s">
        <v>368</v>
      </c>
      <c r="B25" s="1"/>
      <c r="C25" s="1"/>
      <c r="D25" s="1"/>
      <c r="G25" s="51"/>
      <c r="H25" s="51"/>
      <c r="I25" s="51"/>
      <c r="L25" s="52"/>
      <c r="M25" s="52"/>
      <c r="N25" s="52"/>
    </row>
    <row r="26" spans="1:14" x14ac:dyDescent="0.25">
      <c r="A26" s="8"/>
      <c r="B26" s="48">
        <v>2023</v>
      </c>
      <c r="C26" s="48">
        <v>2022</v>
      </c>
      <c r="D26" s="48">
        <v>2021</v>
      </c>
      <c r="G26" s="49"/>
      <c r="H26" s="49"/>
      <c r="I26" s="49"/>
      <c r="L26" s="52"/>
      <c r="M26" s="52"/>
      <c r="N26" s="52"/>
    </row>
    <row r="27" spans="1:14" x14ac:dyDescent="0.25">
      <c r="A27" s="8"/>
      <c r="B27" s="8"/>
      <c r="C27" s="8"/>
      <c r="D27" s="8"/>
      <c r="G27" s="51"/>
      <c r="H27" s="51"/>
      <c r="I27" s="51"/>
      <c r="L27" s="52"/>
      <c r="M27" s="52"/>
      <c r="N27" s="52"/>
    </row>
    <row r="28" spans="1:14" x14ac:dyDescent="0.25">
      <c r="A28" s="8" t="s">
        <v>369</v>
      </c>
      <c r="B28" s="50">
        <v>1179.3599999999999</v>
      </c>
      <c r="C28" s="50">
        <v>1160.6213592233007</v>
      </c>
      <c r="D28" s="50">
        <v>1142.5861975395392</v>
      </c>
      <c r="G28" s="51"/>
      <c r="H28" s="51"/>
      <c r="I28" s="51"/>
      <c r="L28" s="52"/>
      <c r="M28" s="52"/>
      <c r="N28" s="52"/>
    </row>
    <row r="29" spans="1:14" x14ac:dyDescent="0.25">
      <c r="A29" s="8" t="s">
        <v>206</v>
      </c>
      <c r="B29" s="50">
        <v>890.08920000000001</v>
      </c>
      <c r="C29" s="50">
        <v>875.94673139158579</v>
      </c>
      <c r="D29" s="50">
        <v>862.33519408747986</v>
      </c>
      <c r="G29" s="51"/>
      <c r="H29" s="51"/>
      <c r="I29" s="51"/>
      <c r="L29" s="52"/>
      <c r="M29" s="52"/>
      <c r="N29" s="52"/>
    </row>
    <row r="30" spans="1:14" x14ac:dyDescent="0.25">
      <c r="A30" s="8" t="s">
        <v>370</v>
      </c>
      <c r="B30" s="50">
        <v>1599.6707999999999</v>
      </c>
      <c r="C30" s="50">
        <v>1574.2539158576051</v>
      </c>
      <c r="D30" s="50">
        <v>1549.7912229404358</v>
      </c>
      <c r="G30" s="55"/>
      <c r="H30" s="55"/>
      <c r="I30" s="55"/>
      <c r="L30" s="52"/>
      <c r="M30" s="52"/>
      <c r="N30" s="52"/>
    </row>
    <row r="31" spans="1:14" x14ac:dyDescent="0.25">
      <c r="A31" s="6" t="s">
        <v>155</v>
      </c>
      <c r="B31" s="54">
        <v>3669.12</v>
      </c>
      <c r="C31" s="54">
        <v>3610.8220064724915</v>
      </c>
      <c r="D31" s="54">
        <v>3554.7126145674547</v>
      </c>
      <c r="G31" s="51"/>
      <c r="H31" s="51"/>
      <c r="I31" s="51"/>
      <c r="L31" s="52"/>
      <c r="M31" s="52"/>
      <c r="N31" s="52"/>
    </row>
    <row r="32" spans="1:14" x14ac:dyDescent="0.25">
      <c r="A32" s="8" t="s">
        <v>371</v>
      </c>
      <c r="B32" s="50">
        <v>2882.88</v>
      </c>
      <c r="C32" s="50">
        <v>2837.0744336569578</v>
      </c>
      <c r="D32" s="50">
        <v>2792.9884828744289</v>
      </c>
      <c r="G32" s="55"/>
      <c r="H32" s="55"/>
      <c r="I32" s="55"/>
      <c r="L32" s="52"/>
      <c r="M32" s="52"/>
      <c r="N32" s="52"/>
    </row>
    <row r="33" spans="1:14" x14ac:dyDescent="0.25">
      <c r="A33" s="6" t="s">
        <v>328</v>
      </c>
      <c r="B33" s="54">
        <v>6552</v>
      </c>
      <c r="C33" s="54">
        <v>6447.8964401294497</v>
      </c>
      <c r="D33" s="54">
        <v>6347.7010974418836</v>
      </c>
      <c r="G33" s="51"/>
      <c r="H33" s="51"/>
      <c r="I33" s="51"/>
      <c r="L33" s="52"/>
      <c r="M33" s="52"/>
      <c r="N33" s="52"/>
    </row>
    <row r="34" spans="1:14" x14ac:dyDescent="0.25">
      <c r="A34" s="8"/>
      <c r="B34" s="7"/>
      <c r="C34" s="7"/>
      <c r="D34" s="7"/>
      <c r="G34" s="51"/>
      <c r="H34" s="51"/>
      <c r="I34" s="51"/>
      <c r="L34" s="52"/>
      <c r="M34" s="52"/>
      <c r="N34" s="52"/>
    </row>
    <row r="35" spans="1:14" x14ac:dyDescent="0.25">
      <c r="A35" s="8" t="s">
        <v>162</v>
      </c>
      <c r="B35" s="50">
        <v>2532.25</v>
      </c>
      <c r="C35" s="50">
        <v>2458.4951456310673</v>
      </c>
      <c r="D35" s="50">
        <v>2386.8884909039493</v>
      </c>
      <c r="G35" s="51"/>
      <c r="H35" s="51"/>
      <c r="I35" s="51"/>
      <c r="L35" s="52"/>
      <c r="M35" s="52"/>
      <c r="N35" s="52"/>
    </row>
    <row r="36" spans="1:14" x14ac:dyDescent="0.25">
      <c r="A36" s="8" t="s">
        <v>167</v>
      </c>
      <c r="B36" s="50">
        <v>1365</v>
      </c>
      <c r="C36" s="50">
        <v>1400</v>
      </c>
      <c r="D36" s="50">
        <v>1435.897435897436</v>
      </c>
      <c r="G36" s="55"/>
      <c r="H36" s="55"/>
      <c r="I36" s="55"/>
      <c r="L36" s="52"/>
      <c r="M36" s="52"/>
      <c r="N36" s="52"/>
    </row>
    <row r="37" spans="1:14" x14ac:dyDescent="0.25">
      <c r="A37" s="6" t="s">
        <v>213</v>
      </c>
      <c r="B37" s="54">
        <v>3897.25</v>
      </c>
      <c r="C37" s="54">
        <v>3858.4951456310673</v>
      </c>
      <c r="D37" s="54">
        <v>3822.7859268013854</v>
      </c>
      <c r="G37" s="51"/>
      <c r="H37" s="51"/>
      <c r="I37" s="51"/>
      <c r="L37" s="52"/>
      <c r="M37" s="52"/>
      <c r="N37" s="52"/>
    </row>
    <row r="38" spans="1:14" x14ac:dyDescent="0.25">
      <c r="A38" s="8"/>
      <c r="B38" s="7"/>
      <c r="C38" s="7"/>
      <c r="D38" s="7"/>
      <c r="G38" s="51"/>
      <c r="H38" s="51"/>
      <c r="I38" s="51"/>
      <c r="L38" s="52"/>
      <c r="M38" s="52"/>
      <c r="N38" s="52"/>
    </row>
    <row r="39" spans="1:14" x14ac:dyDescent="0.25">
      <c r="A39" s="8" t="s">
        <v>172</v>
      </c>
      <c r="B39" s="50">
        <v>1000.3098</v>
      </c>
      <c r="C39" s="50">
        <v>975.68640776699044</v>
      </c>
      <c r="D39" s="50">
        <v>951.3880362973398</v>
      </c>
      <c r="G39" s="51"/>
      <c r="H39" s="51"/>
      <c r="I39" s="51"/>
      <c r="L39" s="52"/>
      <c r="M39" s="52"/>
      <c r="N39" s="52"/>
    </row>
    <row r="40" spans="1:14" x14ac:dyDescent="0.25">
      <c r="A40" s="8" t="s">
        <v>171</v>
      </c>
      <c r="B40" s="50">
        <v>1654.4402</v>
      </c>
      <c r="C40" s="50">
        <v>1613.7148867313917</v>
      </c>
      <c r="D40" s="50">
        <v>1573.5271343431584</v>
      </c>
      <c r="G40" s="55"/>
      <c r="H40" s="55"/>
      <c r="I40" s="55"/>
      <c r="L40" s="52"/>
      <c r="M40" s="52"/>
      <c r="N40" s="52"/>
    </row>
    <row r="41" spans="1:14" x14ac:dyDescent="0.25">
      <c r="A41" s="6" t="s">
        <v>372</v>
      </c>
      <c r="B41" s="54">
        <v>2654.75</v>
      </c>
      <c r="C41" s="54">
        <v>2589.401294498382</v>
      </c>
      <c r="D41" s="54">
        <v>2524.9151706404982</v>
      </c>
    </row>
    <row r="42" spans="1:14" x14ac:dyDescent="0.25">
      <c r="B42" s="1"/>
      <c r="C42" s="1"/>
      <c r="D42" s="1"/>
    </row>
    <row r="43" spans="1:14" x14ac:dyDescent="0.25">
      <c r="C43" s="1"/>
      <c r="D43" s="1"/>
    </row>
    <row r="44" spans="1:14" x14ac:dyDescent="0.25">
      <c r="C44" s="1"/>
      <c r="D44" s="1"/>
    </row>
    <row r="45" spans="1:14" x14ac:dyDescent="0.25">
      <c r="C45" s="1"/>
      <c r="D45" s="1"/>
    </row>
    <row r="46" spans="1:14" x14ac:dyDescent="0.25">
      <c r="C46" s="1"/>
      <c r="D46" s="1"/>
    </row>
    <row r="47" spans="1:14" x14ac:dyDescent="0.25">
      <c r="C47" s="1"/>
      <c r="D47" s="1"/>
    </row>
    <row r="48" spans="1:14" x14ac:dyDescent="0.25">
      <c r="C48" s="1"/>
      <c r="D48" s="1"/>
    </row>
    <row r="49" spans="3:4" x14ac:dyDescent="0.25">
      <c r="C49" s="1"/>
      <c r="D49" s="1"/>
    </row>
    <row r="50" spans="3:4" x14ac:dyDescent="0.25">
      <c r="C50" s="1"/>
      <c r="D50" s="1"/>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AC93-FC81-4148-83D0-66DED8F108B8}">
  <sheetPr>
    <tabColor rgb="FF00B050"/>
  </sheetPr>
  <dimension ref="B1:O46"/>
  <sheetViews>
    <sheetView zoomScaleNormal="100" workbookViewId="0">
      <selection activeCell="B3" sqref="B3"/>
    </sheetView>
  </sheetViews>
  <sheetFormatPr defaultRowHeight="15" x14ac:dyDescent="0.25"/>
  <cols>
    <col min="1" max="1" width="5.85546875" customWidth="1"/>
    <col min="2" max="2" width="57.28515625" customWidth="1"/>
    <col min="14" max="14" width="10.140625" bestFit="1" customWidth="1"/>
  </cols>
  <sheetData>
    <row r="1" spans="2:15" ht="15.75" x14ac:dyDescent="0.25">
      <c r="B1" s="130" t="s">
        <v>462</v>
      </c>
      <c r="N1" s="180"/>
      <c r="O1" s="123"/>
    </row>
    <row r="2" spans="2:15" x14ac:dyDescent="0.25">
      <c r="N2" s="123"/>
    </row>
    <row r="3" spans="2:15" x14ac:dyDescent="0.25">
      <c r="B3" s="131" t="s">
        <v>480</v>
      </c>
      <c r="C3" s="132"/>
    </row>
    <row r="4" spans="2:15" x14ac:dyDescent="0.25">
      <c r="B4" s="131"/>
      <c r="C4" s="132"/>
    </row>
    <row r="5" spans="2:15" x14ac:dyDescent="0.25">
      <c r="B5" s="131" t="s">
        <v>423</v>
      </c>
      <c r="C5" s="132"/>
    </row>
    <row r="6" spans="2:15" x14ac:dyDescent="0.25">
      <c r="B6" s="166" t="s">
        <v>389</v>
      </c>
      <c r="C6" s="166" t="s">
        <v>421</v>
      </c>
      <c r="D6" s="166" t="s">
        <v>466</v>
      </c>
    </row>
    <row r="7" spans="2:15" x14ac:dyDescent="0.25">
      <c r="B7" t="s">
        <v>390</v>
      </c>
      <c r="C7" s="167">
        <f>'1_b'!C6</f>
        <v>7.0000000000000007E-2</v>
      </c>
      <c r="D7" s="169"/>
    </row>
    <row r="8" spans="2:15" x14ac:dyDescent="0.25">
      <c r="B8" t="s">
        <v>391</v>
      </c>
      <c r="C8" s="167">
        <f>'1_b'!C7</f>
        <v>0.02</v>
      </c>
      <c r="D8" s="170"/>
    </row>
    <row r="9" spans="2:15" x14ac:dyDescent="0.25">
      <c r="B9" t="s">
        <v>392</v>
      </c>
      <c r="C9" s="167">
        <f>'1_b'!C8</f>
        <v>0.06</v>
      </c>
      <c r="D9" s="170"/>
    </row>
    <row r="10" spans="2:15" x14ac:dyDescent="0.25">
      <c r="B10" t="s">
        <v>393</v>
      </c>
      <c r="C10" s="167">
        <f>'1_b'!C9</f>
        <v>1E-3</v>
      </c>
      <c r="D10" s="170"/>
    </row>
    <row r="11" spans="2:15" x14ac:dyDescent="0.25">
      <c r="B11" t="s">
        <v>394</v>
      </c>
      <c r="C11" s="167">
        <f>'1_b'!C10</f>
        <v>0.06</v>
      </c>
      <c r="D11" s="170"/>
    </row>
    <row r="12" spans="2:15" x14ac:dyDescent="0.25">
      <c r="B12" t="s">
        <v>395</v>
      </c>
      <c r="C12" s="167">
        <f>'1_b'!C11</f>
        <v>0.01</v>
      </c>
      <c r="D12" s="170"/>
    </row>
    <row r="13" spans="2:15" x14ac:dyDescent="0.25">
      <c r="B13" t="s">
        <v>396</v>
      </c>
      <c r="C13" s="167">
        <f>'1_b'!C12</f>
        <v>0.02</v>
      </c>
      <c r="D13" s="170"/>
    </row>
    <row r="14" spans="2:15" x14ac:dyDescent="0.25">
      <c r="B14" t="s">
        <v>451</v>
      </c>
      <c r="C14" s="167">
        <f>'1_b'!C13</f>
        <v>0.15</v>
      </c>
      <c r="D14" s="170"/>
    </row>
    <row r="15" spans="2:15" x14ac:dyDescent="0.25">
      <c r="B15" t="s">
        <v>397</v>
      </c>
      <c r="C15" s="167">
        <f>'1_b'!C14</f>
        <v>0.21</v>
      </c>
      <c r="D15" s="233"/>
    </row>
    <row r="17" spans="2:13" x14ac:dyDescent="0.25">
      <c r="B17" s="3" t="s">
        <v>399</v>
      </c>
      <c r="C17" s="164">
        <v>46023</v>
      </c>
      <c r="D17" s="164">
        <v>46388</v>
      </c>
      <c r="E17" s="164">
        <v>46753</v>
      </c>
      <c r="F17" s="164">
        <v>47119</v>
      </c>
      <c r="G17" s="164">
        <v>47484</v>
      </c>
      <c r="H17" s="164">
        <v>47849</v>
      </c>
      <c r="I17" s="164">
        <v>48214</v>
      </c>
      <c r="J17" s="164">
        <v>48580</v>
      </c>
      <c r="K17" s="164">
        <v>48945</v>
      </c>
      <c r="L17" s="164">
        <v>49310</v>
      </c>
      <c r="M17" s="164">
        <v>49675</v>
      </c>
    </row>
    <row r="18" spans="2:13" ht="13.7" customHeight="1" x14ac:dyDescent="0.25">
      <c r="B18" t="s">
        <v>419</v>
      </c>
      <c r="C18">
        <v>0</v>
      </c>
      <c r="D18">
        <v>1</v>
      </c>
      <c r="E18">
        <v>2</v>
      </c>
      <c r="F18">
        <v>3</v>
      </c>
      <c r="G18">
        <v>4</v>
      </c>
      <c r="H18">
        <v>5</v>
      </c>
      <c r="I18">
        <v>6</v>
      </c>
      <c r="J18">
        <v>7</v>
      </c>
      <c r="K18">
        <v>8</v>
      </c>
      <c r="L18">
        <v>9</v>
      </c>
      <c r="M18">
        <v>10</v>
      </c>
    </row>
    <row r="19" spans="2:13" ht="13.7" customHeight="1" x14ac:dyDescent="0.25">
      <c r="B19" t="s">
        <v>400</v>
      </c>
      <c r="C19" s="143">
        <v>100</v>
      </c>
      <c r="D19" s="143"/>
      <c r="E19" s="143"/>
      <c r="F19" s="143"/>
      <c r="G19" s="143"/>
      <c r="H19" s="143"/>
      <c r="I19" s="143"/>
      <c r="J19" s="143"/>
      <c r="K19" s="143"/>
      <c r="L19" s="143"/>
      <c r="M19" s="143"/>
    </row>
    <row r="20" spans="2:13" ht="13.7" customHeight="1" thickBot="1" x14ac:dyDescent="0.3">
      <c r="B20" s="144" t="s">
        <v>401</v>
      </c>
      <c r="C20" s="145"/>
      <c r="D20" s="145">
        <f t="shared" ref="D20:M20" si="0">$D$7*C36</f>
        <v>0</v>
      </c>
      <c r="E20" s="145">
        <f t="shared" si="0"/>
        <v>0</v>
      </c>
      <c r="F20" s="145">
        <f t="shared" si="0"/>
        <v>0</v>
      </c>
      <c r="G20" s="145">
        <f t="shared" si="0"/>
        <v>0</v>
      </c>
      <c r="H20" s="145">
        <f t="shared" si="0"/>
        <v>0</v>
      </c>
      <c r="I20" s="145">
        <f t="shared" si="0"/>
        <v>0</v>
      </c>
      <c r="J20" s="145">
        <f t="shared" si="0"/>
        <v>0</v>
      </c>
      <c r="K20" s="145">
        <f t="shared" si="0"/>
        <v>0</v>
      </c>
      <c r="L20" s="145">
        <f t="shared" si="0"/>
        <v>0</v>
      </c>
      <c r="M20" s="145">
        <f t="shared" si="0"/>
        <v>0</v>
      </c>
    </row>
    <row r="21" spans="2:13" ht="13.7" customHeight="1" x14ac:dyDescent="0.25">
      <c r="B21" t="s">
        <v>402</v>
      </c>
      <c r="C21" s="143">
        <f>SUM(C19:C20)</f>
        <v>100</v>
      </c>
      <c r="D21" s="143">
        <f t="shared" ref="D21:M21" si="1">SUM(D19:D20)</f>
        <v>0</v>
      </c>
      <c r="E21" s="143">
        <f t="shared" si="1"/>
        <v>0</v>
      </c>
      <c r="F21" s="143">
        <f t="shared" si="1"/>
        <v>0</v>
      </c>
      <c r="G21" s="143">
        <f t="shared" si="1"/>
        <v>0</v>
      </c>
      <c r="H21" s="143">
        <f t="shared" si="1"/>
        <v>0</v>
      </c>
      <c r="I21" s="143">
        <f t="shared" si="1"/>
        <v>0</v>
      </c>
      <c r="J21" s="143">
        <f t="shared" si="1"/>
        <v>0</v>
      </c>
      <c r="K21" s="143">
        <f t="shared" si="1"/>
        <v>0</v>
      </c>
      <c r="L21" s="143">
        <f t="shared" si="1"/>
        <v>0</v>
      </c>
      <c r="M21" s="143">
        <f t="shared" si="1"/>
        <v>0</v>
      </c>
    </row>
    <row r="22" spans="2:13" ht="13.7" customHeight="1" x14ac:dyDescent="0.25">
      <c r="C22" s="143"/>
      <c r="D22" s="143"/>
      <c r="E22" s="143"/>
      <c r="F22" s="143"/>
      <c r="G22" s="143"/>
      <c r="H22" s="143"/>
      <c r="I22" s="143"/>
      <c r="J22" s="143"/>
      <c r="K22" s="143"/>
      <c r="L22" s="143"/>
      <c r="M22" s="143"/>
    </row>
    <row r="23" spans="2:13" ht="13.7" customHeight="1" x14ac:dyDescent="0.25">
      <c r="B23" t="s">
        <v>139</v>
      </c>
      <c r="C23" s="143"/>
      <c r="D23" s="143">
        <f>$D$11*C36</f>
        <v>0</v>
      </c>
      <c r="E23" s="143">
        <f t="shared" ref="E23:M23" si="2">$D$11*D36</f>
        <v>0</v>
      </c>
      <c r="F23" s="143">
        <f t="shared" si="2"/>
        <v>0</v>
      </c>
      <c r="G23" s="143">
        <f t="shared" si="2"/>
        <v>0</v>
      </c>
      <c r="H23" s="143">
        <f t="shared" si="2"/>
        <v>0</v>
      </c>
      <c r="I23" s="143">
        <f t="shared" si="2"/>
        <v>0</v>
      </c>
      <c r="J23" s="143">
        <f t="shared" si="2"/>
        <v>0</v>
      </c>
      <c r="K23" s="143">
        <f t="shared" si="2"/>
        <v>0</v>
      </c>
      <c r="L23" s="143">
        <f t="shared" si="2"/>
        <v>0</v>
      </c>
      <c r="M23" s="143">
        <f t="shared" si="2"/>
        <v>0</v>
      </c>
    </row>
    <row r="24" spans="2:13" ht="13.7" customHeight="1" x14ac:dyDescent="0.25">
      <c r="B24" t="s">
        <v>403</v>
      </c>
      <c r="C24" s="143">
        <f>D9*C19</f>
        <v>0</v>
      </c>
      <c r="D24" s="143">
        <f t="shared" ref="D24:M24" si="3">$D$10*C36*(1+$D$8)^(D18-1)</f>
        <v>0</v>
      </c>
      <c r="E24" s="143">
        <f t="shared" si="3"/>
        <v>0</v>
      </c>
      <c r="F24" s="143">
        <f t="shared" si="3"/>
        <v>0</v>
      </c>
      <c r="G24" s="143">
        <f t="shared" si="3"/>
        <v>0</v>
      </c>
      <c r="H24" s="143">
        <f t="shared" si="3"/>
        <v>0</v>
      </c>
      <c r="I24" s="143">
        <f t="shared" si="3"/>
        <v>0</v>
      </c>
      <c r="J24" s="143">
        <f t="shared" si="3"/>
        <v>0</v>
      </c>
      <c r="K24" s="143">
        <f t="shared" si="3"/>
        <v>0</v>
      </c>
      <c r="L24" s="143">
        <f t="shared" si="3"/>
        <v>0</v>
      </c>
      <c r="M24" s="143">
        <f t="shared" si="3"/>
        <v>0</v>
      </c>
    </row>
    <row r="25" spans="2:13" ht="13.7" customHeight="1" x14ac:dyDescent="0.25">
      <c r="B25" t="s">
        <v>404</v>
      </c>
      <c r="C25" s="143"/>
      <c r="D25" s="143">
        <f>$D$12*C36</f>
        <v>0</v>
      </c>
      <c r="E25" s="143">
        <f t="shared" ref="E25:M25" si="4">$D$12*D36</f>
        <v>0</v>
      </c>
      <c r="F25" s="143">
        <f t="shared" si="4"/>
        <v>0</v>
      </c>
      <c r="G25" s="143">
        <f t="shared" si="4"/>
        <v>0</v>
      </c>
      <c r="H25" s="143">
        <f t="shared" si="4"/>
        <v>0</v>
      </c>
      <c r="I25" s="143">
        <f t="shared" si="4"/>
        <v>0</v>
      </c>
      <c r="J25" s="143">
        <f t="shared" si="4"/>
        <v>0</v>
      </c>
      <c r="K25" s="143">
        <f t="shared" si="4"/>
        <v>0</v>
      </c>
      <c r="L25" s="143">
        <f t="shared" si="4"/>
        <v>0</v>
      </c>
      <c r="M25" s="143">
        <f t="shared" si="4"/>
        <v>0</v>
      </c>
    </row>
    <row r="26" spans="2:13" ht="13.7" customHeight="1" x14ac:dyDescent="0.25">
      <c r="B26" t="s">
        <v>405</v>
      </c>
      <c r="C26" s="143"/>
      <c r="D26" s="143">
        <f t="shared" ref="D26:L26" si="5">C36*$D$13*(1+$D$14)^(D18-1)</f>
        <v>0</v>
      </c>
      <c r="E26" s="143">
        <f t="shared" si="5"/>
        <v>0</v>
      </c>
      <c r="F26" s="143">
        <f t="shared" si="5"/>
        <v>0</v>
      </c>
      <c r="G26" s="143">
        <f t="shared" si="5"/>
        <v>0</v>
      </c>
      <c r="H26" s="143">
        <f t="shared" si="5"/>
        <v>0</v>
      </c>
      <c r="I26" s="143">
        <f t="shared" si="5"/>
        <v>0</v>
      </c>
      <c r="J26" s="143">
        <f t="shared" si="5"/>
        <v>0</v>
      </c>
      <c r="K26" s="143">
        <f t="shared" si="5"/>
        <v>0</v>
      </c>
      <c r="L26" s="143">
        <f t="shared" si="5"/>
        <v>0</v>
      </c>
      <c r="M26" s="143">
        <f>L36+M23-M25</f>
        <v>100</v>
      </c>
    </row>
    <row r="27" spans="2:13" ht="13.7" customHeight="1" thickBot="1" x14ac:dyDescent="0.3">
      <c r="B27" s="144" t="s">
        <v>406</v>
      </c>
      <c r="C27" s="145">
        <f>C36</f>
        <v>100</v>
      </c>
      <c r="D27" s="145">
        <f t="shared" ref="D27:M27" si="6">D36-C36</f>
        <v>0</v>
      </c>
      <c r="E27" s="145">
        <f t="shared" si="6"/>
        <v>0</v>
      </c>
      <c r="F27" s="145">
        <f t="shared" si="6"/>
        <v>0</v>
      </c>
      <c r="G27" s="145">
        <f t="shared" si="6"/>
        <v>0</v>
      </c>
      <c r="H27" s="145">
        <f t="shared" si="6"/>
        <v>0</v>
      </c>
      <c r="I27" s="145">
        <f t="shared" si="6"/>
        <v>0</v>
      </c>
      <c r="J27" s="145">
        <f t="shared" si="6"/>
        <v>0</v>
      </c>
      <c r="K27" s="145">
        <f t="shared" si="6"/>
        <v>0</v>
      </c>
      <c r="L27" s="145">
        <f t="shared" si="6"/>
        <v>0</v>
      </c>
      <c r="M27" s="145">
        <f t="shared" si="6"/>
        <v>-100</v>
      </c>
    </row>
    <row r="28" spans="2:13" x14ac:dyDescent="0.25">
      <c r="B28" t="s">
        <v>347</v>
      </c>
      <c r="C28" s="143">
        <f>SUM(C23:C27)</f>
        <v>100</v>
      </c>
      <c r="D28" s="143">
        <f>SUM(D24:D27)</f>
        <v>0</v>
      </c>
      <c r="E28" s="143">
        <f t="shared" ref="E28:M28" si="7">SUM(E24:E27)</f>
        <v>0</v>
      </c>
      <c r="F28" s="143">
        <f t="shared" si="7"/>
        <v>0</v>
      </c>
      <c r="G28" s="143">
        <f t="shared" si="7"/>
        <v>0</v>
      </c>
      <c r="H28" s="143">
        <f t="shared" si="7"/>
        <v>0</v>
      </c>
      <c r="I28" s="143">
        <f t="shared" si="7"/>
        <v>0</v>
      </c>
      <c r="J28" s="143">
        <f t="shared" si="7"/>
        <v>0</v>
      </c>
      <c r="K28" s="143">
        <f t="shared" si="7"/>
        <v>0</v>
      </c>
      <c r="L28" s="143">
        <f t="shared" si="7"/>
        <v>0</v>
      </c>
      <c r="M28" s="143">
        <f t="shared" si="7"/>
        <v>0</v>
      </c>
    </row>
    <row r="30" spans="2:13" x14ac:dyDescent="0.25">
      <c r="B30" t="s">
        <v>407</v>
      </c>
      <c r="C30" s="146">
        <f>C21-C28</f>
        <v>0</v>
      </c>
      <c r="D30" s="146">
        <f t="shared" ref="D30:M30" si="8">D21-D28</f>
        <v>0</v>
      </c>
      <c r="E30" s="146">
        <f t="shared" si="8"/>
        <v>0</v>
      </c>
      <c r="F30" s="146">
        <f t="shared" si="8"/>
        <v>0</v>
      </c>
      <c r="G30" s="146">
        <f t="shared" si="8"/>
        <v>0</v>
      </c>
      <c r="H30" s="146">
        <f t="shared" si="8"/>
        <v>0</v>
      </c>
      <c r="I30" s="146">
        <f t="shared" si="8"/>
        <v>0</v>
      </c>
      <c r="J30" s="146">
        <f t="shared" si="8"/>
        <v>0</v>
      </c>
      <c r="K30" s="146">
        <f t="shared" si="8"/>
        <v>0</v>
      </c>
      <c r="L30" s="146">
        <f t="shared" si="8"/>
        <v>0</v>
      </c>
      <c r="M30" s="146">
        <f t="shared" si="8"/>
        <v>0</v>
      </c>
    </row>
    <row r="31" spans="2:13" ht="15.75" thickBot="1" x14ac:dyDescent="0.3">
      <c r="B31" s="144" t="s">
        <v>315</v>
      </c>
      <c r="C31" s="145">
        <f t="shared" ref="C31:M31" si="9">$D$15*C30</f>
        <v>0</v>
      </c>
      <c r="D31" s="145">
        <f t="shared" si="9"/>
        <v>0</v>
      </c>
      <c r="E31" s="145">
        <f t="shared" si="9"/>
        <v>0</v>
      </c>
      <c r="F31" s="145">
        <f t="shared" si="9"/>
        <v>0</v>
      </c>
      <c r="G31" s="145">
        <f t="shared" si="9"/>
        <v>0</v>
      </c>
      <c r="H31" s="145">
        <f t="shared" si="9"/>
        <v>0</v>
      </c>
      <c r="I31" s="145">
        <f t="shared" si="9"/>
        <v>0</v>
      </c>
      <c r="J31" s="145">
        <f t="shared" si="9"/>
        <v>0</v>
      </c>
      <c r="K31" s="145">
        <f t="shared" si="9"/>
        <v>0</v>
      </c>
      <c r="L31" s="145">
        <f t="shared" si="9"/>
        <v>0</v>
      </c>
      <c r="M31" s="145">
        <f t="shared" si="9"/>
        <v>0</v>
      </c>
    </row>
    <row r="32" spans="2:13" x14ac:dyDescent="0.25">
      <c r="B32" t="s">
        <v>408</v>
      </c>
      <c r="C32" s="143">
        <f>C30-C31</f>
        <v>0</v>
      </c>
      <c r="D32" s="143">
        <f t="shared" ref="D32:L32" si="10">D30-D31</f>
        <v>0</v>
      </c>
      <c r="E32" s="143">
        <f t="shared" si="10"/>
        <v>0</v>
      </c>
      <c r="F32" s="143">
        <f t="shared" si="10"/>
        <v>0</v>
      </c>
      <c r="G32" s="143">
        <f t="shared" si="10"/>
        <v>0</v>
      </c>
      <c r="H32" s="143">
        <f t="shared" si="10"/>
        <v>0</v>
      </c>
      <c r="I32" s="143">
        <f t="shared" si="10"/>
        <v>0</v>
      </c>
      <c r="J32" s="143">
        <f t="shared" si="10"/>
        <v>0</v>
      </c>
      <c r="K32" s="143">
        <f t="shared" si="10"/>
        <v>0</v>
      </c>
      <c r="L32" s="143">
        <f t="shared" si="10"/>
        <v>0</v>
      </c>
      <c r="M32" s="143">
        <f>M30-M31</f>
        <v>0</v>
      </c>
    </row>
    <row r="33" spans="2:13" x14ac:dyDescent="0.25">
      <c r="C33" s="143"/>
      <c r="D33" s="143"/>
      <c r="E33" s="143"/>
      <c r="F33" s="143"/>
      <c r="G33" s="143"/>
      <c r="H33" s="143"/>
      <c r="I33" s="143"/>
      <c r="J33" s="143"/>
      <c r="K33" s="143"/>
      <c r="L33" s="143"/>
      <c r="M33" s="143"/>
    </row>
    <row r="34" spans="2:13" x14ac:dyDescent="0.25">
      <c r="C34" s="143"/>
      <c r="D34" s="143"/>
      <c r="E34" s="143"/>
      <c r="F34" s="143"/>
      <c r="G34" s="143"/>
      <c r="H34" s="143"/>
      <c r="I34" s="143"/>
      <c r="J34" s="143"/>
      <c r="K34" s="143"/>
      <c r="L34" s="143"/>
      <c r="M34" s="143"/>
    </row>
    <row r="35" spans="2:13" x14ac:dyDescent="0.25">
      <c r="B35" s="3" t="s">
        <v>409</v>
      </c>
    </row>
    <row r="36" spans="2:13" x14ac:dyDescent="0.25">
      <c r="B36" t="s">
        <v>410</v>
      </c>
      <c r="C36" s="143">
        <f>C19</f>
        <v>100</v>
      </c>
      <c r="D36" s="143">
        <f t="shared" ref="D36:M36" si="11">C36-D25-D26+D23</f>
        <v>100</v>
      </c>
      <c r="E36" s="143">
        <f t="shared" si="11"/>
        <v>100</v>
      </c>
      <c r="F36" s="143">
        <f t="shared" si="11"/>
        <v>100</v>
      </c>
      <c r="G36" s="143">
        <f t="shared" si="11"/>
        <v>100</v>
      </c>
      <c r="H36" s="143">
        <f t="shared" si="11"/>
        <v>100</v>
      </c>
      <c r="I36" s="143">
        <f t="shared" si="11"/>
        <v>100</v>
      </c>
      <c r="J36" s="143">
        <f t="shared" si="11"/>
        <v>100</v>
      </c>
      <c r="K36" s="143">
        <f t="shared" si="11"/>
        <v>100</v>
      </c>
      <c r="L36" s="143">
        <f t="shared" si="11"/>
        <v>100</v>
      </c>
      <c r="M36" s="143">
        <f t="shared" si="11"/>
        <v>0</v>
      </c>
    </row>
    <row r="37" spans="2:13" x14ac:dyDescent="0.25">
      <c r="C37" s="143"/>
      <c r="D37" s="143"/>
      <c r="E37" s="143"/>
      <c r="F37" s="143"/>
      <c r="G37" s="143"/>
      <c r="H37" s="143"/>
      <c r="I37" s="143"/>
      <c r="J37" s="143"/>
      <c r="K37" s="143"/>
      <c r="L37" s="143"/>
      <c r="M37" s="143"/>
    </row>
    <row r="38" spans="2:13" x14ac:dyDescent="0.25">
      <c r="B38" s="131" t="s">
        <v>420</v>
      </c>
      <c r="C38" s="234"/>
    </row>
    <row r="39" spans="2:13" x14ac:dyDescent="0.25">
      <c r="B39" s="131" t="s">
        <v>398</v>
      </c>
      <c r="C39" s="235"/>
    </row>
    <row r="40" spans="2:13" x14ac:dyDescent="0.25">
      <c r="B40" s="131"/>
      <c r="C40" s="232"/>
    </row>
    <row r="41" spans="2:13" ht="15.75" thickBot="1" x14ac:dyDescent="0.3">
      <c r="B41" s="131" t="s">
        <v>424</v>
      </c>
    </row>
    <row r="42" spans="2:13" x14ac:dyDescent="0.25">
      <c r="B42" s="242"/>
      <c r="C42" s="243"/>
      <c r="D42" s="243"/>
      <c r="E42" s="243"/>
      <c r="F42" s="243"/>
      <c r="G42" s="243"/>
      <c r="H42" s="243"/>
      <c r="I42" s="243"/>
      <c r="J42" s="243"/>
      <c r="K42" s="243"/>
      <c r="L42" s="243"/>
      <c r="M42" s="244"/>
    </row>
    <row r="43" spans="2:13" x14ac:dyDescent="0.25">
      <c r="B43" s="245"/>
      <c r="C43" s="246"/>
      <c r="D43" s="246"/>
      <c r="E43" s="246"/>
      <c r="F43" s="246"/>
      <c r="G43" s="246"/>
      <c r="H43" s="246"/>
      <c r="I43" s="246"/>
      <c r="J43" s="246"/>
      <c r="K43" s="246"/>
      <c r="L43" s="246"/>
      <c r="M43" s="247"/>
    </row>
    <row r="44" spans="2:13" x14ac:dyDescent="0.25">
      <c r="B44" s="245"/>
      <c r="C44" s="246"/>
      <c r="D44" s="246"/>
      <c r="E44" s="246"/>
      <c r="F44" s="246"/>
      <c r="G44" s="246"/>
      <c r="H44" s="246"/>
      <c r="I44" s="246"/>
      <c r="J44" s="246"/>
      <c r="K44" s="246"/>
      <c r="L44" s="246"/>
      <c r="M44" s="247"/>
    </row>
    <row r="45" spans="2:13" x14ac:dyDescent="0.25">
      <c r="B45" s="245"/>
      <c r="C45" s="246"/>
      <c r="D45" s="246"/>
      <c r="E45" s="246"/>
      <c r="F45" s="246"/>
      <c r="G45" s="246"/>
      <c r="H45" s="246"/>
      <c r="I45" s="246"/>
      <c r="J45" s="246"/>
      <c r="K45" s="246"/>
      <c r="L45" s="246"/>
      <c r="M45" s="247"/>
    </row>
    <row r="46" spans="2:13" ht="15.75" thickBot="1" x14ac:dyDescent="0.3">
      <c r="B46" s="248"/>
      <c r="C46" s="249"/>
      <c r="D46" s="249"/>
      <c r="E46" s="249"/>
      <c r="F46" s="249"/>
      <c r="G46" s="249"/>
      <c r="H46" s="249"/>
      <c r="I46" s="249"/>
      <c r="J46" s="249"/>
      <c r="K46" s="249"/>
      <c r="L46" s="249"/>
      <c r="M46" s="250"/>
    </row>
  </sheetData>
  <mergeCells count="1">
    <mergeCell ref="B42:M4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6E16-3CD1-4D98-9661-08A1A232C3C2}">
  <sheetPr>
    <tabColor rgb="FF00B050"/>
  </sheetPr>
  <dimension ref="B1:T134"/>
  <sheetViews>
    <sheetView zoomScaleNormal="100" workbookViewId="0">
      <selection activeCell="B4" sqref="B4"/>
    </sheetView>
  </sheetViews>
  <sheetFormatPr defaultRowHeight="15" x14ac:dyDescent="0.25"/>
  <cols>
    <col min="2" max="2" width="10.42578125" customWidth="1"/>
    <col min="3" max="3" width="16.42578125" customWidth="1"/>
  </cols>
  <sheetData>
    <row r="1" spans="2:20" ht="15.75" x14ac:dyDescent="0.25">
      <c r="B1" s="130" t="s">
        <v>463</v>
      </c>
    </row>
    <row r="2" spans="2:20" ht="15.75" x14ac:dyDescent="0.25">
      <c r="B2" s="130"/>
    </row>
    <row r="3" spans="2:20" x14ac:dyDescent="0.25">
      <c r="B3" s="132" t="s">
        <v>445</v>
      </c>
    </row>
    <row r="4" spans="2:20" x14ac:dyDescent="0.25">
      <c r="B4" s="132" t="s">
        <v>482</v>
      </c>
    </row>
    <row r="5" spans="2:20" x14ac:dyDescent="0.25">
      <c r="B5" s="132" t="s">
        <v>447</v>
      </c>
    </row>
    <row r="6" spans="2:20" x14ac:dyDescent="0.25">
      <c r="B6" s="132" t="s">
        <v>446</v>
      </c>
    </row>
    <row r="8" spans="2:20" x14ac:dyDescent="0.25">
      <c r="C8" t="s">
        <v>435</v>
      </c>
      <c r="D8" s="251" t="s">
        <v>436</v>
      </c>
      <c r="E8" s="251"/>
      <c r="F8" s="251"/>
      <c r="G8" s="251"/>
      <c r="J8" s="132"/>
    </row>
    <row r="9" spans="2:20" ht="45" x14ac:dyDescent="0.25">
      <c r="B9" t="s">
        <v>437</v>
      </c>
      <c r="C9" s="230" t="s">
        <v>459</v>
      </c>
      <c r="D9" s="175" t="s">
        <v>438</v>
      </c>
      <c r="E9" s="175" t="s">
        <v>439</v>
      </c>
      <c r="F9" s="175" t="s">
        <v>440</v>
      </c>
      <c r="G9" s="176" t="s">
        <v>441</v>
      </c>
      <c r="J9" s="132" t="s">
        <v>448</v>
      </c>
      <c r="T9" s="123" t="s">
        <v>468</v>
      </c>
    </row>
    <row r="10" spans="2:20" x14ac:dyDescent="0.25">
      <c r="B10">
        <v>1</v>
      </c>
      <c r="C10">
        <v>0</v>
      </c>
      <c r="D10">
        <v>-1920</v>
      </c>
      <c r="E10">
        <v>1920</v>
      </c>
      <c r="F10">
        <v>0</v>
      </c>
      <c r="G10">
        <v>979.59183673469386</v>
      </c>
      <c r="J10" s="165"/>
      <c r="K10" s="134"/>
      <c r="L10" s="134"/>
      <c r="M10" s="134"/>
      <c r="N10" s="134"/>
      <c r="O10" s="134"/>
      <c r="P10" s="134"/>
      <c r="Q10" s="134"/>
      <c r="R10" s="135"/>
      <c r="T10" s="123" t="s">
        <v>469</v>
      </c>
    </row>
    <row r="11" spans="2:20" x14ac:dyDescent="0.25">
      <c r="B11">
        <f>1+B10</f>
        <v>2</v>
      </c>
      <c r="C11">
        <v>565.00000000000023</v>
      </c>
      <c r="D11">
        <v>-1819.9999999999995</v>
      </c>
      <c r="E11">
        <v>2180.0000000000005</v>
      </c>
      <c r="F11">
        <v>200</v>
      </c>
      <c r="G11">
        <v>1020.9168577013768</v>
      </c>
      <c r="J11" s="136"/>
      <c r="K11" s="122"/>
      <c r="L11" s="122"/>
      <c r="M11" s="122"/>
      <c r="N11" s="122"/>
      <c r="O11" s="122"/>
      <c r="P11" s="122"/>
      <c r="Q11" s="122"/>
      <c r="R11" s="137"/>
      <c r="T11" s="123" t="s">
        <v>470</v>
      </c>
    </row>
    <row r="12" spans="2:20" x14ac:dyDescent="0.25">
      <c r="B12">
        <f t="shared" ref="B12:B75" si="0">1+B11</f>
        <v>3</v>
      </c>
      <c r="C12">
        <v>-2510</v>
      </c>
      <c r="D12">
        <v>-2460</v>
      </c>
      <c r="E12">
        <v>1540</v>
      </c>
      <c r="F12">
        <v>-500</v>
      </c>
      <c r="G12">
        <v>1020.7634400863582</v>
      </c>
      <c r="J12" s="136"/>
      <c r="K12" s="122"/>
      <c r="L12" s="122"/>
      <c r="M12" s="122"/>
      <c r="N12" s="122"/>
      <c r="O12" s="122"/>
      <c r="P12" s="122"/>
      <c r="Q12" s="122"/>
      <c r="R12" s="137"/>
      <c r="T12" s="123" t="s">
        <v>471</v>
      </c>
    </row>
    <row r="13" spans="2:20" x14ac:dyDescent="0.25">
      <c r="B13">
        <f t="shared" si="0"/>
        <v>4</v>
      </c>
      <c r="C13">
        <v>247.99999999999994</v>
      </c>
      <c r="D13">
        <v>-2019.9999999999995</v>
      </c>
      <c r="E13">
        <v>1980.0000000000005</v>
      </c>
      <c r="F13">
        <v>-100</v>
      </c>
      <c r="G13">
        <v>1020.5338937533345</v>
      </c>
      <c r="J13" s="136"/>
      <c r="K13" s="122"/>
      <c r="L13" s="122"/>
      <c r="M13" s="122"/>
      <c r="N13" s="122"/>
      <c r="O13" s="122"/>
      <c r="P13" s="122"/>
      <c r="Q13" s="122"/>
      <c r="R13" s="137"/>
    </row>
    <row r="14" spans="2:20" x14ac:dyDescent="0.25">
      <c r="B14">
        <f t="shared" si="0"/>
        <v>5</v>
      </c>
      <c r="C14">
        <v>665.00000000000011</v>
      </c>
      <c r="D14">
        <v>-1900.0000000000005</v>
      </c>
      <c r="E14">
        <v>2099.9999999999995</v>
      </c>
      <c r="F14">
        <v>100</v>
      </c>
      <c r="G14">
        <v>1021.1834466253551</v>
      </c>
      <c r="J14" s="136"/>
      <c r="K14" s="122"/>
      <c r="L14" s="122"/>
      <c r="M14" s="122"/>
      <c r="N14" s="122"/>
      <c r="O14" s="122"/>
      <c r="P14" s="122"/>
      <c r="Q14" s="122"/>
      <c r="R14" s="137"/>
    </row>
    <row r="15" spans="2:20" x14ac:dyDescent="0.25">
      <c r="B15">
        <f t="shared" si="0"/>
        <v>6</v>
      </c>
      <c r="C15">
        <v>2223.0000000000009</v>
      </c>
      <c r="D15">
        <v>-1960.0000000000009</v>
      </c>
      <c r="E15">
        <v>2039.9999999999991</v>
      </c>
      <c r="F15">
        <v>50</v>
      </c>
      <c r="G15">
        <v>1020.4129579229776</v>
      </c>
      <c r="J15" s="136"/>
      <c r="K15" s="122"/>
      <c r="L15" s="122"/>
      <c r="M15" s="122"/>
      <c r="N15" s="122"/>
      <c r="O15" s="122"/>
      <c r="P15" s="122"/>
      <c r="Q15" s="122"/>
      <c r="R15" s="137"/>
    </row>
    <row r="16" spans="2:20" x14ac:dyDescent="0.25">
      <c r="B16">
        <f t="shared" si="0"/>
        <v>7</v>
      </c>
      <c r="C16">
        <v>0</v>
      </c>
      <c r="D16">
        <v>-2080</v>
      </c>
      <c r="E16">
        <v>1920</v>
      </c>
      <c r="F16">
        <v>-80</v>
      </c>
      <c r="G16">
        <v>1020.9843826690333</v>
      </c>
      <c r="J16" s="136"/>
      <c r="K16" s="122"/>
      <c r="L16" s="122"/>
      <c r="M16" s="122"/>
      <c r="N16" s="122"/>
      <c r="O16" s="122"/>
      <c r="P16" s="122"/>
      <c r="Q16" s="122"/>
      <c r="R16" s="137"/>
    </row>
    <row r="17" spans="2:18" x14ac:dyDescent="0.25">
      <c r="B17">
        <f t="shared" si="0"/>
        <v>8</v>
      </c>
      <c r="C17">
        <v>-1786</v>
      </c>
      <c r="D17">
        <v>-2120.0000000000005</v>
      </c>
      <c r="E17">
        <v>1879.9999999999998</v>
      </c>
      <c r="F17">
        <v>200</v>
      </c>
      <c r="G17">
        <v>1020.6258976235757</v>
      </c>
      <c r="J17" s="136"/>
      <c r="K17" s="122"/>
      <c r="L17" s="122"/>
      <c r="M17" s="122"/>
      <c r="N17" s="122"/>
      <c r="O17" s="122"/>
      <c r="P17" s="122"/>
      <c r="Q17" s="122"/>
      <c r="R17" s="137"/>
    </row>
    <row r="18" spans="2:18" x14ac:dyDescent="0.25">
      <c r="B18">
        <f t="shared" si="0"/>
        <v>9</v>
      </c>
      <c r="C18">
        <v>1818.0000000000002</v>
      </c>
      <c r="D18">
        <v>-1859.9999999999995</v>
      </c>
      <c r="E18">
        <v>2020.0000000000002</v>
      </c>
      <c r="F18">
        <v>0</v>
      </c>
      <c r="G18">
        <v>989.8837084263414</v>
      </c>
      <c r="J18" s="136"/>
      <c r="K18" s="122"/>
      <c r="L18" s="122"/>
      <c r="M18" s="122"/>
      <c r="N18" s="122"/>
      <c r="O18" s="122"/>
      <c r="P18" s="122"/>
      <c r="Q18" s="122"/>
      <c r="R18" s="137"/>
    </row>
    <row r="19" spans="2:18" x14ac:dyDescent="0.25">
      <c r="B19">
        <f t="shared" si="0"/>
        <v>10</v>
      </c>
      <c r="C19">
        <v>198.00000000000006</v>
      </c>
      <c r="D19">
        <v>-1960.0000000000002</v>
      </c>
      <c r="E19">
        <v>2039.9999999999998</v>
      </c>
      <c r="F19">
        <v>0</v>
      </c>
      <c r="G19">
        <v>1020.4490929878652</v>
      </c>
      <c r="J19" s="136"/>
      <c r="K19" s="122"/>
      <c r="L19" s="122"/>
      <c r="M19" s="122"/>
      <c r="N19" s="122"/>
      <c r="O19" s="122"/>
      <c r="P19" s="122"/>
      <c r="Q19" s="122"/>
      <c r="R19" s="137"/>
    </row>
    <row r="20" spans="2:18" x14ac:dyDescent="0.25">
      <c r="B20">
        <f t="shared" si="0"/>
        <v>11</v>
      </c>
      <c r="C20">
        <v>490.00000000000006</v>
      </c>
      <c r="D20">
        <v>-1979.9999999999998</v>
      </c>
      <c r="E20">
        <v>2020.0000000000002</v>
      </c>
      <c r="F20">
        <v>0</v>
      </c>
      <c r="G20">
        <v>1020.4195274262823</v>
      </c>
      <c r="J20" s="136"/>
      <c r="K20" s="122"/>
      <c r="L20" s="122"/>
      <c r="M20" s="122"/>
      <c r="N20" s="122"/>
      <c r="O20" s="122"/>
      <c r="P20" s="122"/>
      <c r="Q20" s="122"/>
      <c r="R20" s="137"/>
    </row>
    <row r="21" spans="2:18" x14ac:dyDescent="0.25">
      <c r="B21">
        <f t="shared" si="0"/>
        <v>12</v>
      </c>
      <c r="C21">
        <v>93.000000000000014</v>
      </c>
      <c r="D21">
        <v>-1900.0000000000005</v>
      </c>
      <c r="E21">
        <v>2099.9999999999995</v>
      </c>
      <c r="F21">
        <v>100</v>
      </c>
      <c r="G21">
        <v>1020.5200807965376</v>
      </c>
      <c r="J21" s="136"/>
      <c r="K21" s="122"/>
      <c r="L21" s="122"/>
      <c r="M21" s="122"/>
      <c r="N21" s="122"/>
      <c r="O21" s="122"/>
      <c r="P21" s="122"/>
      <c r="Q21" s="122"/>
      <c r="R21" s="137"/>
    </row>
    <row r="22" spans="2:18" x14ac:dyDescent="0.25">
      <c r="B22">
        <f t="shared" si="0"/>
        <v>13</v>
      </c>
      <c r="C22">
        <v>206.00000000000006</v>
      </c>
      <c r="D22">
        <v>-1800</v>
      </c>
      <c r="E22">
        <v>1800</v>
      </c>
      <c r="F22">
        <v>-200</v>
      </c>
      <c r="G22">
        <v>918.61676292331163</v>
      </c>
      <c r="J22" s="136"/>
      <c r="K22" s="122"/>
      <c r="L22" s="122"/>
      <c r="M22" s="122"/>
      <c r="N22" s="122"/>
      <c r="O22" s="122"/>
      <c r="P22" s="122"/>
      <c r="Q22" s="122"/>
      <c r="R22" s="137"/>
    </row>
    <row r="23" spans="2:18" x14ac:dyDescent="0.25">
      <c r="B23">
        <f t="shared" si="0"/>
        <v>14</v>
      </c>
      <c r="C23">
        <v>-306</v>
      </c>
      <c r="D23">
        <v>-1979.9999999999998</v>
      </c>
      <c r="E23">
        <v>2020.0000000000002</v>
      </c>
      <c r="F23">
        <v>0</v>
      </c>
      <c r="G23">
        <v>1021.2161589444412</v>
      </c>
      <c r="J23" s="136"/>
      <c r="K23" s="122"/>
      <c r="L23" s="122"/>
      <c r="M23" s="122"/>
      <c r="N23" s="122"/>
      <c r="O23" s="122"/>
      <c r="P23" s="122"/>
      <c r="Q23" s="122"/>
      <c r="R23" s="137"/>
    </row>
    <row r="24" spans="2:18" x14ac:dyDescent="0.25">
      <c r="B24">
        <f t="shared" si="0"/>
        <v>15</v>
      </c>
      <c r="C24">
        <v>208</v>
      </c>
      <c r="D24">
        <v>-2039.9999999999998</v>
      </c>
      <c r="E24">
        <v>1960.0000000000002</v>
      </c>
      <c r="F24">
        <v>0</v>
      </c>
      <c r="G24">
        <v>1020.5229202877067</v>
      </c>
      <c r="J24" s="138"/>
      <c r="K24" s="139"/>
      <c r="L24" s="139"/>
      <c r="M24" s="139"/>
      <c r="N24" s="139"/>
      <c r="O24" s="139"/>
      <c r="P24" s="139"/>
      <c r="Q24" s="139"/>
      <c r="R24" s="140"/>
    </row>
    <row r="25" spans="2:18" x14ac:dyDescent="0.25">
      <c r="B25">
        <f t="shared" si="0"/>
        <v>16</v>
      </c>
      <c r="C25">
        <v>-654.00000000000023</v>
      </c>
      <c r="D25">
        <v>-2100.0000000000009</v>
      </c>
      <c r="E25">
        <v>1899.9999999999993</v>
      </c>
      <c r="F25">
        <v>-100</v>
      </c>
      <c r="G25">
        <v>1020.8178296361283</v>
      </c>
    </row>
    <row r="26" spans="2:18" x14ac:dyDescent="0.25">
      <c r="B26">
        <f t="shared" si="0"/>
        <v>17</v>
      </c>
      <c r="C26">
        <v>-208</v>
      </c>
      <c r="D26">
        <v>-1899.9999999999993</v>
      </c>
      <c r="E26">
        <v>2100.0000000000009</v>
      </c>
      <c r="F26">
        <v>100</v>
      </c>
      <c r="G26">
        <v>1020.8949131769941</v>
      </c>
      <c r="J26" s="132" t="s">
        <v>449</v>
      </c>
    </row>
    <row r="27" spans="2:18" x14ac:dyDescent="0.25">
      <c r="B27">
        <f t="shared" si="0"/>
        <v>18</v>
      </c>
      <c r="C27">
        <v>-1309</v>
      </c>
      <c r="D27">
        <v>-2379.9999999999995</v>
      </c>
      <c r="E27">
        <v>1620.0000000000002</v>
      </c>
      <c r="F27">
        <v>-400</v>
      </c>
      <c r="G27">
        <v>1021.2775519394805</v>
      </c>
      <c r="J27" s="165"/>
      <c r="K27" s="134"/>
      <c r="L27" s="134"/>
      <c r="M27" s="134"/>
      <c r="N27" s="134"/>
      <c r="O27" s="134"/>
      <c r="P27" s="134"/>
      <c r="Q27" s="134"/>
      <c r="R27" s="135"/>
    </row>
    <row r="28" spans="2:18" x14ac:dyDescent="0.25">
      <c r="B28">
        <f t="shared" si="0"/>
        <v>19</v>
      </c>
      <c r="C28">
        <v>114.00000000000001</v>
      </c>
      <c r="D28">
        <v>-1719.9999999999995</v>
      </c>
      <c r="E28">
        <v>2280.0000000000005</v>
      </c>
      <c r="F28">
        <v>280</v>
      </c>
      <c r="G28">
        <v>1020.9725020249832</v>
      </c>
      <c r="J28" s="136"/>
      <c r="K28" s="122"/>
      <c r="L28" s="122"/>
      <c r="M28" s="122"/>
      <c r="N28" s="122"/>
      <c r="O28" s="122"/>
      <c r="P28" s="122"/>
      <c r="Q28" s="122"/>
      <c r="R28" s="137"/>
    </row>
    <row r="29" spans="2:18" x14ac:dyDescent="0.25">
      <c r="B29">
        <f t="shared" si="0"/>
        <v>20</v>
      </c>
      <c r="C29">
        <v>2385</v>
      </c>
      <c r="D29">
        <v>-1699.9999999999993</v>
      </c>
      <c r="E29">
        <v>2300.0000000000009</v>
      </c>
      <c r="F29">
        <v>300</v>
      </c>
      <c r="G29">
        <v>1020.7507106414066</v>
      </c>
      <c r="J29" s="136"/>
      <c r="K29" s="122"/>
      <c r="L29" s="122"/>
      <c r="M29" s="122"/>
      <c r="N29" s="122"/>
      <c r="O29" s="122"/>
      <c r="P29" s="122"/>
      <c r="Q29" s="122"/>
      <c r="R29" s="137"/>
    </row>
    <row r="30" spans="2:18" x14ac:dyDescent="0.25">
      <c r="B30">
        <f t="shared" si="0"/>
        <v>21</v>
      </c>
      <c r="C30">
        <v>-1230</v>
      </c>
      <c r="D30">
        <v>-2159.9999999999995</v>
      </c>
      <c r="E30">
        <v>1840.0000000000005</v>
      </c>
      <c r="F30">
        <v>-160</v>
      </c>
      <c r="G30">
        <v>1020.4675936009908</v>
      </c>
      <c r="J30" s="136"/>
      <c r="K30" s="122"/>
      <c r="L30" s="122"/>
      <c r="M30" s="122"/>
      <c r="N30" s="122"/>
      <c r="O30" s="122"/>
      <c r="P30" s="122"/>
      <c r="Q30" s="122"/>
      <c r="R30" s="137"/>
    </row>
    <row r="31" spans="2:18" x14ac:dyDescent="0.25">
      <c r="B31">
        <f t="shared" si="0"/>
        <v>22</v>
      </c>
      <c r="C31">
        <v>-1764.0000000000005</v>
      </c>
      <c r="D31">
        <v>-2520.0000000000005</v>
      </c>
      <c r="E31">
        <v>1479.9999999999995</v>
      </c>
      <c r="F31">
        <v>-500</v>
      </c>
      <c r="G31">
        <v>1020.6271740726509</v>
      </c>
      <c r="J31" s="136"/>
      <c r="K31" s="122"/>
      <c r="L31" s="122"/>
      <c r="M31" s="122"/>
      <c r="N31" s="122"/>
      <c r="O31" s="122"/>
      <c r="P31" s="122"/>
      <c r="Q31" s="122"/>
      <c r="R31" s="137"/>
    </row>
    <row r="32" spans="2:18" x14ac:dyDescent="0.25">
      <c r="B32">
        <f t="shared" si="0"/>
        <v>23</v>
      </c>
      <c r="C32">
        <v>-552.00000000000011</v>
      </c>
      <c r="D32">
        <v>-2760.0000000000009</v>
      </c>
      <c r="E32">
        <v>1239.9999999999993</v>
      </c>
      <c r="F32">
        <v>-800</v>
      </c>
      <c r="G32">
        <v>1021.1358840093493</v>
      </c>
      <c r="J32" s="136"/>
      <c r="K32" s="122"/>
      <c r="L32" s="122"/>
      <c r="M32" s="122"/>
      <c r="N32" s="122"/>
      <c r="O32" s="122"/>
      <c r="P32" s="122"/>
      <c r="Q32" s="122"/>
      <c r="R32" s="137"/>
    </row>
    <row r="33" spans="2:18" x14ac:dyDescent="0.25">
      <c r="B33">
        <f t="shared" si="0"/>
        <v>24</v>
      </c>
      <c r="C33">
        <v>-492</v>
      </c>
      <c r="D33">
        <v>-2300.0000000000009</v>
      </c>
      <c r="E33">
        <v>2300.0000000000009</v>
      </c>
      <c r="F33">
        <v>300</v>
      </c>
      <c r="G33">
        <v>1173.6761215541012</v>
      </c>
      <c r="J33" s="136"/>
      <c r="K33" s="122"/>
      <c r="L33" s="122"/>
      <c r="M33" s="122"/>
      <c r="N33" s="122"/>
      <c r="O33" s="122"/>
      <c r="P33" s="122"/>
      <c r="Q33" s="122"/>
      <c r="R33" s="137"/>
    </row>
    <row r="34" spans="2:18" x14ac:dyDescent="0.25">
      <c r="B34">
        <f t="shared" si="0"/>
        <v>25</v>
      </c>
      <c r="C34">
        <v>-508</v>
      </c>
      <c r="D34">
        <v>-2080</v>
      </c>
      <c r="E34">
        <v>1920</v>
      </c>
      <c r="F34">
        <v>0</v>
      </c>
      <c r="G34">
        <v>1020.411129535093</v>
      </c>
      <c r="J34" s="136"/>
      <c r="K34" s="122"/>
      <c r="L34" s="122"/>
      <c r="M34" s="122"/>
      <c r="N34" s="122"/>
      <c r="O34" s="122"/>
      <c r="P34" s="122"/>
      <c r="Q34" s="122"/>
      <c r="R34" s="137"/>
    </row>
    <row r="35" spans="2:18" x14ac:dyDescent="0.25">
      <c r="B35">
        <f t="shared" si="0"/>
        <v>26</v>
      </c>
      <c r="C35">
        <v>-959.99999999999977</v>
      </c>
      <c r="D35">
        <v>-1859.9999999999995</v>
      </c>
      <c r="E35">
        <v>1859.9999999999995</v>
      </c>
      <c r="F35">
        <v>-150</v>
      </c>
      <c r="G35">
        <v>949.70857012484828</v>
      </c>
      <c r="J35" s="136"/>
      <c r="K35" s="122"/>
      <c r="L35" s="122"/>
      <c r="M35" s="122"/>
      <c r="N35" s="122"/>
      <c r="O35" s="122"/>
      <c r="P35" s="122"/>
      <c r="Q35" s="122"/>
      <c r="R35" s="137"/>
    </row>
    <row r="36" spans="2:18" x14ac:dyDescent="0.25">
      <c r="B36">
        <f t="shared" si="0"/>
        <v>27</v>
      </c>
      <c r="C36">
        <v>-354.00000000000006</v>
      </c>
      <c r="D36">
        <v>-1960.0000000000009</v>
      </c>
      <c r="E36">
        <v>2039.9999999999991</v>
      </c>
      <c r="F36">
        <v>0</v>
      </c>
      <c r="G36">
        <v>1021.3236851990217</v>
      </c>
      <c r="J36" s="136"/>
      <c r="K36" s="122"/>
      <c r="L36" s="122"/>
      <c r="M36" s="122"/>
      <c r="N36" s="122"/>
      <c r="O36" s="122"/>
      <c r="P36" s="122"/>
      <c r="Q36" s="122"/>
      <c r="R36" s="137"/>
    </row>
    <row r="37" spans="2:18" x14ac:dyDescent="0.25">
      <c r="B37">
        <f t="shared" si="0"/>
        <v>28</v>
      </c>
      <c r="C37">
        <v>-508</v>
      </c>
      <c r="D37">
        <v>-2179.9999999999995</v>
      </c>
      <c r="E37">
        <v>1820.0000000000002</v>
      </c>
      <c r="F37">
        <v>-180</v>
      </c>
      <c r="G37">
        <v>1020.613173922605</v>
      </c>
      <c r="J37" s="136"/>
      <c r="K37" s="122"/>
      <c r="L37" s="122"/>
      <c r="M37" s="122"/>
      <c r="N37" s="122"/>
      <c r="O37" s="122"/>
      <c r="P37" s="122"/>
      <c r="Q37" s="122"/>
      <c r="R37" s="137"/>
    </row>
    <row r="38" spans="2:18" x14ac:dyDescent="0.25">
      <c r="B38">
        <f t="shared" si="0"/>
        <v>29</v>
      </c>
      <c r="C38">
        <v>-1206.0000000000002</v>
      </c>
      <c r="D38">
        <v>-2140.0000000000005</v>
      </c>
      <c r="E38">
        <v>1859.9999999999995</v>
      </c>
      <c r="F38">
        <v>-140</v>
      </c>
      <c r="G38">
        <v>1020.6562102902913</v>
      </c>
      <c r="J38" s="136"/>
      <c r="K38" s="122"/>
      <c r="L38" s="122"/>
      <c r="M38" s="122"/>
      <c r="N38" s="122"/>
      <c r="O38" s="122"/>
      <c r="P38" s="122"/>
      <c r="Q38" s="122"/>
      <c r="R38" s="137"/>
    </row>
    <row r="39" spans="2:18" x14ac:dyDescent="0.25">
      <c r="B39">
        <f t="shared" si="0"/>
        <v>30</v>
      </c>
      <c r="C39">
        <v>-137.00000000000006</v>
      </c>
      <c r="D39">
        <v>-2060.0000000000005</v>
      </c>
      <c r="E39">
        <v>1939.9999999999995</v>
      </c>
      <c r="F39">
        <v>0</v>
      </c>
      <c r="G39">
        <v>1020.5641756583315</v>
      </c>
      <c r="J39" s="136"/>
      <c r="K39" s="122"/>
      <c r="L39" s="122"/>
      <c r="M39" s="122"/>
      <c r="N39" s="122"/>
      <c r="O39" s="122"/>
      <c r="P39" s="122"/>
      <c r="Q39" s="122"/>
      <c r="R39" s="137"/>
    </row>
    <row r="40" spans="2:18" x14ac:dyDescent="0.25">
      <c r="B40">
        <f t="shared" si="0"/>
        <v>31</v>
      </c>
      <c r="C40">
        <v>417</v>
      </c>
      <c r="D40">
        <v>-2039.9999999999991</v>
      </c>
      <c r="E40">
        <v>1960.0000000000009</v>
      </c>
      <c r="F40">
        <v>0</v>
      </c>
      <c r="G40">
        <v>1020.6808718177956</v>
      </c>
      <c r="J40" s="136"/>
      <c r="K40" s="122"/>
      <c r="L40" s="122"/>
      <c r="M40" s="122"/>
      <c r="N40" s="122"/>
      <c r="O40" s="122"/>
      <c r="P40" s="122"/>
      <c r="Q40" s="122"/>
      <c r="R40" s="137"/>
    </row>
    <row r="41" spans="2:18" x14ac:dyDescent="0.25">
      <c r="B41">
        <f t="shared" si="0"/>
        <v>32</v>
      </c>
      <c r="C41">
        <v>0</v>
      </c>
      <c r="D41">
        <v>-2140.0000000000005</v>
      </c>
      <c r="E41">
        <v>1859.9999999999995</v>
      </c>
      <c r="F41">
        <v>-140</v>
      </c>
      <c r="G41">
        <v>1020.6342124714536</v>
      </c>
      <c r="J41" s="138"/>
      <c r="K41" s="139"/>
      <c r="L41" s="139"/>
      <c r="M41" s="139"/>
      <c r="N41" s="139"/>
      <c r="O41" s="139"/>
      <c r="P41" s="139"/>
      <c r="Q41" s="139"/>
      <c r="R41" s="140"/>
    </row>
    <row r="42" spans="2:18" x14ac:dyDescent="0.25">
      <c r="B42">
        <f t="shared" si="0"/>
        <v>33</v>
      </c>
      <c r="C42">
        <v>296</v>
      </c>
      <c r="D42">
        <v>-2039.9999999999991</v>
      </c>
      <c r="E42">
        <v>1960.0000000000009</v>
      </c>
      <c r="F42">
        <v>0</v>
      </c>
      <c r="G42">
        <v>1020.5609821040977</v>
      </c>
    </row>
    <row r="43" spans="2:18" x14ac:dyDescent="0.25">
      <c r="B43">
        <f t="shared" si="0"/>
        <v>34</v>
      </c>
      <c r="C43">
        <v>-719.99999999999989</v>
      </c>
      <c r="D43">
        <v>-1920</v>
      </c>
      <c r="E43">
        <v>2080</v>
      </c>
      <c r="F43">
        <v>0</v>
      </c>
      <c r="G43">
        <v>1020.7977988630898</v>
      </c>
    </row>
    <row r="44" spans="2:18" x14ac:dyDescent="0.25">
      <c r="B44">
        <f t="shared" si="0"/>
        <v>35</v>
      </c>
      <c r="C44">
        <v>-304</v>
      </c>
      <c r="D44">
        <v>-2359.9999999999995</v>
      </c>
      <c r="E44">
        <v>1640.0000000000005</v>
      </c>
      <c r="F44">
        <v>-350</v>
      </c>
      <c r="G44">
        <v>1021.3847837244916</v>
      </c>
    </row>
    <row r="45" spans="2:18" x14ac:dyDescent="0.25">
      <c r="B45">
        <f t="shared" si="0"/>
        <v>36</v>
      </c>
      <c r="C45">
        <v>152</v>
      </c>
      <c r="D45">
        <v>-2000</v>
      </c>
      <c r="E45">
        <v>2000</v>
      </c>
      <c r="F45">
        <v>0</v>
      </c>
      <c r="G45">
        <v>1020.4997132277273</v>
      </c>
    </row>
    <row r="46" spans="2:18" x14ac:dyDescent="0.25">
      <c r="B46">
        <f t="shared" si="0"/>
        <v>37</v>
      </c>
      <c r="C46">
        <v>-959.00000000000034</v>
      </c>
      <c r="D46">
        <v>-1700.0000000000011</v>
      </c>
      <c r="E46">
        <v>1700.0000000000011</v>
      </c>
      <c r="F46">
        <v>-300</v>
      </c>
      <c r="G46">
        <v>868.12783918537957</v>
      </c>
    </row>
    <row r="47" spans="2:18" x14ac:dyDescent="0.25">
      <c r="B47">
        <f t="shared" si="0"/>
        <v>38</v>
      </c>
      <c r="C47">
        <v>423.00000000000023</v>
      </c>
      <c r="D47">
        <v>-1920</v>
      </c>
      <c r="E47">
        <v>2080</v>
      </c>
      <c r="F47">
        <v>0</v>
      </c>
      <c r="G47">
        <v>1020.49691229989</v>
      </c>
    </row>
    <row r="48" spans="2:18" x14ac:dyDescent="0.25">
      <c r="B48">
        <f t="shared" si="0"/>
        <v>39</v>
      </c>
      <c r="C48">
        <v>2150</v>
      </c>
      <c r="D48">
        <v>-2039.9999999999991</v>
      </c>
      <c r="E48">
        <v>2039.9999999999991</v>
      </c>
      <c r="F48">
        <v>0</v>
      </c>
      <c r="G48">
        <v>1041.1143928976035</v>
      </c>
    </row>
    <row r="49" spans="2:7" x14ac:dyDescent="0.25">
      <c r="B49">
        <f t="shared" si="0"/>
        <v>40</v>
      </c>
      <c r="C49">
        <v>552.00000000000011</v>
      </c>
      <c r="D49">
        <v>-1900.0000000000005</v>
      </c>
      <c r="E49">
        <v>2099.9999999999995</v>
      </c>
      <c r="F49">
        <v>100</v>
      </c>
      <c r="G49">
        <v>1021.1085936916098</v>
      </c>
    </row>
    <row r="50" spans="2:7" x14ac:dyDescent="0.25">
      <c r="B50">
        <f t="shared" si="0"/>
        <v>41</v>
      </c>
      <c r="C50">
        <v>260.00000000000006</v>
      </c>
      <c r="D50">
        <v>-1859.9999999999995</v>
      </c>
      <c r="E50">
        <v>1859.9999999999995</v>
      </c>
      <c r="F50">
        <v>-150</v>
      </c>
      <c r="G50">
        <v>949.09197087758423</v>
      </c>
    </row>
    <row r="51" spans="2:7" x14ac:dyDescent="0.25">
      <c r="B51">
        <f t="shared" si="0"/>
        <v>42</v>
      </c>
      <c r="C51">
        <v>-130.00000000000003</v>
      </c>
      <c r="D51">
        <v>-2000</v>
      </c>
      <c r="E51">
        <v>2000</v>
      </c>
      <c r="F51">
        <v>0</v>
      </c>
      <c r="G51">
        <v>1020.9639486503717</v>
      </c>
    </row>
    <row r="52" spans="2:7" x14ac:dyDescent="0.25">
      <c r="B52">
        <f t="shared" si="0"/>
        <v>43</v>
      </c>
      <c r="C52">
        <v>-381</v>
      </c>
      <c r="D52">
        <v>-1939.9999999999995</v>
      </c>
      <c r="E52">
        <v>2060.0000000000005</v>
      </c>
      <c r="F52">
        <v>0</v>
      </c>
      <c r="G52">
        <v>1020.5869149368058</v>
      </c>
    </row>
    <row r="53" spans="2:7" x14ac:dyDescent="0.25">
      <c r="B53">
        <f t="shared" si="0"/>
        <v>44</v>
      </c>
      <c r="C53">
        <v>-544</v>
      </c>
      <c r="D53">
        <v>-1820.0000000000002</v>
      </c>
      <c r="E53">
        <v>2179.9999999999995</v>
      </c>
      <c r="F53">
        <v>180</v>
      </c>
      <c r="G53">
        <v>1021.0239421653135</v>
      </c>
    </row>
    <row r="54" spans="2:7" x14ac:dyDescent="0.25">
      <c r="B54">
        <f t="shared" si="0"/>
        <v>45</v>
      </c>
      <c r="C54">
        <v>-1651.9999999999995</v>
      </c>
      <c r="D54">
        <v>-2359.9999999999995</v>
      </c>
      <c r="E54">
        <v>1640.0000000000005</v>
      </c>
      <c r="F54">
        <v>-400</v>
      </c>
      <c r="G54">
        <v>1020.7916333524048</v>
      </c>
    </row>
    <row r="55" spans="2:7" x14ac:dyDescent="0.25">
      <c r="B55">
        <f t="shared" si="0"/>
        <v>46</v>
      </c>
      <c r="C55">
        <v>-443.99999999999994</v>
      </c>
      <c r="D55">
        <v>-2060.0000000000005</v>
      </c>
      <c r="E55">
        <v>1939.9999999999995</v>
      </c>
      <c r="F55">
        <v>0</v>
      </c>
      <c r="G55">
        <v>1020.9656129442275</v>
      </c>
    </row>
    <row r="56" spans="2:7" x14ac:dyDescent="0.25">
      <c r="B56">
        <f t="shared" si="0"/>
        <v>47</v>
      </c>
      <c r="C56">
        <v>-434.99999999999994</v>
      </c>
      <c r="D56">
        <v>-1939.9999999999995</v>
      </c>
      <c r="E56">
        <v>2060.0000000000005</v>
      </c>
      <c r="F56">
        <v>0</v>
      </c>
      <c r="G56">
        <v>1020.6734070103207</v>
      </c>
    </row>
    <row r="57" spans="2:7" x14ac:dyDescent="0.25">
      <c r="B57">
        <f t="shared" si="0"/>
        <v>48</v>
      </c>
      <c r="C57">
        <v>576</v>
      </c>
      <c r="D57">
        <v>-1980.0000000000005</v>
      </c>
      <c r="E57">
        <v>2019.9999999999995</v>
      </c>
      <c r="F57">
        <v>0</v>
      </c>
      <c r="G57">
        <v>1020.4261127951414</v>
      </c>
    </row>
    <row r="58" spans="2:7" x14ac:dyDescent="0.25">
      <c r="B58">
        <f t="shared" si="0"/>
        <v>49</v>
      </c>
      <c r="C58">
        <v>-735.00000000000011</v>
      </c>
      <c r="D58">
        <v>-2060.0000000000005</v>
      </c>
      <c r="E58">
        <v>1939.9999999999995</v>
      </c>
      <c r="F58">
        <v>0</v>
      </c>
      <c r="G58">
        <v>1021.3511855957981</v>
      </c>
    </row>
    <row r="59" spans="2:7" x14ac:dyDescent="0.25">
      <c r="B59">
        <f t="shared" si="0"/>
        <v>50</v>
      </c>
      <c r="C59">
        <v>-289.99999999999994</v>
      </c>
      <c r="D59">
        <v>-1959.9999999999991</v>
      </c>
      <c r="E59">
        <v>2040.0000000000009</v>
      </c>
      <c r="F59">
        <v>0</v>
      </c>
      <c r="G59">
        <v>1020.7540845823604</v>
      </c>
    </row>
    <row r="60" spans="2:7" x14ac:dyDescent="0.25">
      <c r="B60">
        <f t="shared" si="0"/>
        <v>51</v>
      </c>
      <c r="C60">
        <v>-572.00000000000011</v>
      </c>
      <c r="D60">
        <v>-1960.0000000000009</v>
      </c>
      <c r="E60">
        <v>2039.9999999999991</v>
      </c>
      <c r="F60">
        <v>0</v>
      </c>
      <c r="G60">
        <v>1021.0696745849268</v>
      </c>
    </row>
    <row r="61" spans="2:7" x14ac:dyDescent="0.25">
      <c r="B61">
        <f t="shared" si="0"/>
        <v>52</v>
      </c>
      <c r="C61">
        <v>-147.00000000000003</v>
      </c>
      <c r="D61">
        <v>-2080</v>
      </c>
      <c r="E61">
        <v>1920</v>
      </c>
      <c r="F61">
        <v>0</v>
      </c>
      <c r="G61">
        <v>1020.863467507317</v>
      </c>
    </row>
    <row r="62" spans="2:7" x14ac:dyDescent="0.25">
      <c r="B62">
        <f t="shared" si="0"/>
        <v>53</v>
      </c>
      <c r="C62">
        <v>755.00000000000011</v>
      </c>
      <c r="D62">
        <v>-2080</v>
      </c>
      <c r="E62">
        <v>1920</v>
      </c>
      <c r="F62">
        <v>0</v>
      </c>
      <c r="G62">
        <v>1020.5801996570708</v>
      </c>
    </row>
    <row r="63" spans="2:7" x14ac:dyDescent="0.25">
      <c r="B63">
        <f t="shared" si="0"/>
        <v>54</v>
      </c>
      <c r="C63">
        <v>450.00000000000017</v>
      </c>
      <c r="D63">
        <v>-1980.0000000000005</v>
      </c>
      <c r="E63">
        <v>2019.9999999999995</v>
      </c>
      <c r="F63">
        <v>0</v>
      </c>
      <c r="G63">
        <v>1021.1605564675004</v>
      </c>
    </row>
    <row r="64" spans="2:7" x14ac:dyDescent="0.25">
      <c r="B64">
        <f t="shared" si="0"/>
        <v>55</v>
      </c>
      <c r="C64">
        <v>-155.00000000000003</v>
      </c>
      <c r="D64">
        <v>-2099.9999999999995</v>
      </c>
      <c r="E64">
        <v>1900.0000000000005</v>
      </c>
      <c r="F64">
        <v>-100</v>
      </c>
      <c r="G64">
        <v>1020.6696133309362</v>
      </c>
    </row>
    <row r="65" spans="2:7" x14ac:dyDescent="0.25">
      <c r="B65">
        <f t="shared" si="0"/>
        <v>56</v>
      </c>
      <c r="C65">
        <v>-2142</v>
      </c>
      <c r="D65">
        <v>-2160</v>
      </c>
      <c r="E65">
        <v>1839.9999999999998</v>
      </c>
      <c r="F65">
        <v>-150</v>
      </c>
      <c r="G65">
        <v>1020.5645845076443</v>
      </c>
    </row>
    <row r="66" spans="2:7" x14ac:dyDescent="0.25">
      <c r="B66">
        <f t="shared" si="0"/>
        <v>57</v>
      </c>
      <c r="C66">
        <v>-1837.0000000000005</v>
      </c>
      <c r="D66">
        <v>-2440.0000000000014</v>
      </c>
      <c r="E66">
        <v>1559.9999999999986</v>
      </c>
      <c r="F66">
        <v>-500</v>
      </c>
      <c r="G66">
        <v>1020.4415614667278</v>
      </c>
    </row>
    <row r="67" spans="2:7" x14ac:dyDescent="0.25">
      <c r="B67">
        <f t="shared" si="0"/>
        <v>58</v>
      </c>
      <c r="C67">
        <v>162.00000000000006</v>
      </c>
      <c r="D67">
        <v>-1900.0000000000005</v>
      </c>
      <c r="E67">
        <v>2099.9999999999995</v>
      </c>
      <c r="F67">
        <v>100</v>
      </c>
      <c r="G67">
        <v>1021.0220045718592</v>
      </c>
    </row>
    <row r="68" spans="2:7" x14ac:dyDescent="0.25">
      <c r="B68">
        <f t="shared" si="0"/>
        <v>59</v>
      </c>
      <c r="C68">
        <v>-2076</v>
      </c>
      <c r="D68">
        <v>-2219.9999999999991</v>
      </c>
      <c r="E68">
        <v>1780.0000000000011</v>
      </c>
      <c r="F68">
        <v>-250</v>
      </c>
      <c r="G68">
        <v>1021.1969261231991</v>
      </c>
    </row>
    <row r="69" spans="2:7" x14ac:dyDescent="0.25">
      <c r="B69">
        <f t="shared" si="0"/>
        <v>60</v>
      </c>
      <c r="C69">
        <v>-173.99999999999997</v>
      </c>
      <c r="D69">
        <v>-2019.9999999999995</v>
      </c>
      <c r="E69">
        <v>1980.0000000000005</v>
      </c>
      <c r="F69">
        <v>0</v>
      </c>
      <c r="G69">
        <v>1021.0447544260253</v>
      </c>
    </row>
    <row r="70" spans="2:7" x14ac:dyDescent="0.25">
      <c r="B70">
        <f t="shared" si="0"/>
        <v>61</v>
      </c>
      <c r="C70">
        <v>-358.00000000000011</v>
      </c>
      <c r="D70">
        <v>-2100.0000000000014</v>
      </c>
      <c r="E70">
        <v>1899.9999999999986</v>
      </c>
      <c r="F70">
        <v>-100</v>
      </c>
      <c r="G70">
        <v>1020.8685685731429</v>
      </c>
    </row>
    <row r="71" spans="2:7" x14ac:dyDescent="0.25">
      <c r="B71">
        <f t="shared" si="0"/>
        <v>62</v>
      </c>
      <c r="C71">
        <v>885</v>
      </c>
      <c r="D71">
        <v>-1959.9999999999991</v>
      </c>
      <c r="E71">
        <v>2040.0000000000009</v>
      </c>
      <c r="F71">
        <v>0</v>
      </c>
      <c r="G71">
        <v>1021.2696448553352</v>
      </c>
    </row>
    <row r="72" spans="2:7" x14ac:dyDescent="0.25">
      <c r="B72">
        <f t="shared" si="0"/>
        <v>63</v>
      </c>
      <c r="C72">
        <v>-708</v>
      </c>
      <c r="D72">
        <v>-2000</v>
      </c>
      <c r="E72">
        <v>2000</v>
      </c>
      <c r="F72">
        <v>0</v>
      </c>
      <c r="G72">
        <v>1020.6955602593561</v>
      </c>
    </row>
    <row r="73" spans="2:7" x14ac:dyDescent="0.25">
      <c r="B73">
        <f t="shared" si="0"/>
        <v>64</v>
      </c>
      <c r="C73">
        <v>-2805.0000000000009</v>
      </c>
      <c r="D73">
        <v>-2280.0000000000009</v>
      </c>
      <c r="E73">
        <v>1799.9999999999989</v>
      </c>
      <c r="F73">
        <v>-200</v>
      </c>
      <c r="G73">
        <v>1040.8418343381725</v>
      </c>
    </row>
    <row r="74" spans="2:7" x14ac:dyDescent="0.25">
      <c r="B74">
        <f t="shared" si="0"/>
        <v>65</v>
      </c>
      <c r="C74">
        <v>-1989.9999999999998</v>
      </c>
      <c r="D74">
        <v>-2239.9999999999986</v>
      </c>
      <c r="E74">
        <v>1760.0000000000016</v>
      </c>
      <c r="F74">
        <v>-250</v>
      </c>
      <c r="G74">
        <v>1020.8760337266827</v>
      </c>
    </row>
    <row r="75" spans="2:7" x14ac:dyDescent="0.25">
      <c r="B75">
        <f t="shared" si="0"/>
        <v>66</v>
      </c>
      <c r="C75">
        <v>-955.00000000000023</v>
      </c>
      <c r="D75">
        <v>-1840.0000000000016</v>
      </c>
      <c r="E75">
        <v>2159.9999999999982</v>
      </c>
      <c r="F75">
        <v>160</v>
      </c>
      <c r="G75">
        <v>1020.6960627961954</v>
      </c>
    </row>
    <row r="76" spans="2:7" x14ac:dyDescent="0.25">
      <c r="B76">
        <f t="shared" ref="B76:B134" si="1">1+B75</f>
        <v>67</v>
      </c>
      <c r="C76">
        <v>-569.99999999999989</v>
      </c>
      <c r="D76">
        <v>-1979.9999999999986</v>
      </c>
      <c r="E76">
        <v>2020.0000000000014</v>
      </c>
      <c r="F76">
        <v>0</v>
      </c>
      <c r="G76">
        <v>1021.343916332036</v>
      </c>
    </row>
    <row r="77" spans="2:7" x14ac:dyDescent="0.25">
      <c r="B77">
        <f t="shared" si="1"/>
        <v>68</v>
      </c>
      <c r="C77">
        <v>1176.0000000000002</v>
      </c>
      <c r="D77">
        <v>-2120.0000000000009</v>
      </c>
      <c r="E77">
        <v>1879.9999999999991</v>
      </c>
      <c r="F77">
        <v>-100</v>
      </c>
      <c r="G77">
        <v>1020.8632600375424</v>
      </c>
    </row>
    <row r="78" spans="2:7" x14ac:dyDescent="0.25">
      <c r="B78">
        <f t="shared" si="1"/>
        <v>69</v>
      </c>
      <c r="C78">
        <v>-2208.0000000000005</v>
      </c>
      <c r="D78">
        <v>-1759.9999999999998</v>
      </c>
      <c r="E78">
        <v>1759.9999999999998</v>
      </c>
      <c r="F78">
        <v>-250</v>
      </c>
      <c r="G78">
        <v>898.03724786521764</v>
      </c>
    </row>
    <row r="79" spans="2:7" x14ac:dyDescent="0.25">
      <c r="B79">
        <f t="shared" si="1"/>
        <v>70</v>
      </c>
      <c r="C79">
        <v>-1408.0000000000002</v>
      </c>
      <c r="D79">
        <v>-1839.9999999999998</v>
      </c>
      <c r="E79">
        <v>1839.9999999999998</v>
      </c>
      <c r="F79">
        <v>-150</v>
      </c>
      <c r="G79">
        <v>939.4547976845929</v>
      </c>
    </row>
    <row r="80" spans="2:7" x14ac:dyDescent="0.25">
      <c r="B80">
        <f t="shared" si="1"/>
        <v>71</v>
      </c>
      <c r="C80">
        <v>1504.0000000000002</v>
      </c>
      <c r="D80">
        <v>-1759.9999999999998</v>
      </c>
      <c r="E80">
        <v>2240</v>
      </c>
      <c r="F80">
        <v>250</v>
      </c>
      <c r="G80">
        <v>1020.9371535904542</v>
      </c>
    </row>
    <row r="81" spans="2:7" x14ac:dyDescent="0.25">
      <c r="B81">
        <f t="shared" si="1"/>
        <v>72</v>
      </c>
      <c r="C81">
        <v>1086</v>
      </c>
      <c r="D81">
        <v>-1859.9999999999995</v>
      </c>
      <c r="E81">
        <v>2140.0000000000005</v>
      </c>
      <c r="F81">
        <v>150</v>
      </c>
      <c r="G81">
        <v>1020.9520035420903</v>
      </c>
    </row>
    <row r="82" spans="2:7" x14ac:dyDescent="0.25">
      <c r="B82">
        <f t="shared" si="1"/>
        <v>73</v>
      </c>
      <c r="C82">
        <v>-945.00000000000011</v>
      </c>
      <c r="D82">
        <v>-2160</v>
      </c>
      <c r="E82">
        <v>1839.9999999999998</v>
      </c>
      <c r="F82">
        <v>-150</v>
      </c>
      <c r="G82">
        <v>1020.7357824641234</v>
      </c>
    </row>
    <row r="83" spans="2:7" x14ac:dyDescent="0.25">
      <c r="B83">
        <f t="shared" si="1"/>
        <v>74</v>
      </c>
      <c r="C83">
        <v>-2010.0000000000002</v>
      </c>
      <c r="D83">
        <v>-2240</v>
      </c>
      <c r="E83">
        <v>1759.9999999999998</v>
      </c>
      <c r="F83">
        <v>-250</v>
      </c>
      <c r="G83">
        <v>1020.8588633926195</v>
      </c>
    </row>
    <row r="84" spans="2:7" x14ac:dyDescent="0.25">
      <c r="B84">
        <f t="shared" si="1"/>
        <v>75</v>
      </c>
      <c r="C84">
        <v>-1254.0000000000002</v>
      </c>
      <c r="D84">
        <v>-2160</v>
      </c>
      <c r="E84">
        <v>1839.9999999999998</v>
      </c>
      <c r="F84">
        <v>-150</v>
      </c>
      <c r="G84">
        <v>1020.5252828629077</v>
      </c>
    </row>
    <row r="85" spans="2:7" x14ac:dyDescent="0.25">
      <c r="B85">
        <f t="shared" si="1"/>
        <v>76</v>
      </c>
      <c r="C85">
        <v>-3024.0000000000009</v>
      </c>
      <c r="D85">
        <v>-2800.0000000000009</v>
      </c>
      <c r="E85">
        <v>1199.9999999999993</v>
      </c>
      <c r="F85">
        <v>-800</v>
      </c>
      <c r="G85">
        <v>1020.8267037563799</v>
      </c>
    </row>
    <row r="86" spans="2:7" x14ac:dyDescent="0.25">
      <c r="B86">
        <f t="shared" si="1"/>
        <v>77</v>
      </c>
      <c r="C86">
        <v>844</v>
      </c>
      <c r="D86">
        <v>-1899.9999999999986</v>
      </c>
      <c r="E86">
        <v>2100.0000000000014</v>
      </c>
      <c r="F86">
        <v>100</v>
      </c>
      <c r="G86">
        <v>1020.8631791427965</v>
      </c>
    </row>
    <row r="87" spans="2:7" x14ac:dyDescent="0.25">
      <c r="B87">
        <f t="shared" si="1"/>
        <v>78</v>
      </c>
      <c r="C87">
        <v>816.00000000000023</v>
      </c>
      <c r="D87">
        <v>-1860.0000000000011</v>
      </c>
      <c r="E87">
        <v>2139.9999999999986</v>
      </c>
      <c r="F87">
        <v>150</v>
      </c>
      <c r="G87">
        <v>1020.7766471954189</v>
      </c>
    </row>
    <row r="88" spans="2:7" x14ac:dyDescent="0.25">
      <c r="B88">
        <f t="shared" si="1"/>
        <v>79</v>
      </c>
      <c r="C88">
        <v>-201.00000000000003</v>
      </c>
      <c r="D88">
        <v>-1939.9999999999995</v>
      </c>
      <c r="E88">
        <v>2060.0000000000005</v>
      </c>
      <c r="F88">
        <v>0</v>
      </c>
      <c r="G88">
        <v>1020.7926611388606</v>
      </c>
    </row>
    <row r="89" spans="2:7" x14ac:dyDescent="0.25">
      <c r="B89">
        <f t="shared" si="1"/>
        <v>80</v>
      </c>
      <c r="C89">
        <v>-852.00000000000011</v>
      </c>
      <c r="D89">
        <v>-2240</v>
      </c>
      <c r="E89">
        <v>1759.9999999999998</v>
      </c>
      <c r="F89">
        <v>-250</v>
      </c>
      <c r="G89">
        <v>1020.8473604179437</v>
      </c>
    </row>
    <row r="90" spans="2:7" x14ac:dyDescent="0.25">
      <c r="B90">
        <f t="shared" si="1"/>
        <v>81</v>
      </c>
      <c r="C90">
        <v>1428.0000000000002</v>
      </c>
      <c r="D90">
        <v>-1820.0000000000002</v>
      </c>
      <c r="E90">
        <v>2179.9999999999995</v>
      </c>
      <c r="F90">
        <v>200</v>
      </c>
      <c r="G90">
        <v>1020.8272774875032</v>
      </c>
    </row>
    <row r="91" spans="2:7" x14ac:dyDescent="0.25">
      <c r="B91">
        <f t="shared" si="1"/>
        <v>82</v>
      </c>
      <c r="C91">
        <v>0</v>
      </c>
      <c r="D91">
        <v>-1959.9999999999991</v>
      </c>
      <c r="E91">
        <v>2040.0000000000009</v>
      </c>
      <c r="F91">
        <v>0</v>
      </c>
      <c r="G91">
        <v>1021.2655372953482</v>
      </c>
    </row>
    <row r="92" spans="2:7" x14ac:dyDescent="0.25">
      <c r="B92">
        <f t="shared" si="1"/>
        <v>83</v>
      </c>
      <c r="C92">
        <v>-824</v>
      </c>
      <c r="D92">
        <v>-2080</v>
      </c>
      <c r="E92">
        <v>1920</v>
      </c>
      <c r="F92">
        <v>0</v>
      </c>
      <c r="G92">
        <v>1020.9759717474103</v>
      </c>
    </row>
    <row r="93" spans="2:7" x14ac:dyDescent="0.25">
      <c r="B93">
        <f t="shared" si="1"/>
        <v>84</v>
      </c>
      <c r="C93">
        <v>618</v>
      </c>
      <c r="D93">
        <v>-2000</v>
      </c>
      <c r="E93">
        <v>2000</v>
      </c>
      <c r="F93">
        <v>0</v>
      </c>
      <c r="G93">
        <v>1020.4921409311551</v>
      </c>
    </row>
    <row r="94" spans="2:7" x14ac:dyDescent="0.25">
      <c r="B94">
        <f t="shared" si="1"/>
        <v>85</v>
      </c>
      <c r="C94">
        <v>-3509.9999999999995</v>
      </c>
      <c r="D94">
        <v>-2220.0000000000005</v>
      </c>
      <c r="E94">
        <v>1779.9999999999993</v>
      </c>
      <c r="F94">
        <v>-250</v>
      </c>
      <c r="G94">
        <v>1021.1102019071327</v>
      </c>
    </row>
    <row r="95" spans="2:7" x14ac:dyDescent="0.25">
      <c r="B95">
        <f t="shared" si="1"/>
        <v>86</v>
      </c>
      <c r="C95">
        <v>-2405</v>
      </c>
      <c r="D95">
        <v>-2199.9999999999991</v>
      </c>
      <c r="E95">
        <v>1800.0000000000007</v>
      </c>
      <c r="F95">
        <v>-200</v>
      </c>
      <c r="G95">
        <v>1021.2894628275527</v>
      </c>
    </row>
    <row r="96" spans="2:7" x14ac:dyDescent="0.25">
      <c r="B96">
        <f t="shared" si="1"/>
        <v>87</v>
      </c>
      <c r="C96">
        <v>-4025.0000000000009</v>
      </c>
      <c r="D96">
        <v>-2199.9999999999991</v>
      </c>
      <c r="E96">
        <v>1800.0000000000007</v>
      </c>
      <c r="F96">
        <v>-200</v>
      </c>
      <c r="G96">
        <v>1021.326382731487</v>
      </c>
    </row>
    <row r="97" spans="2:7" x14ac:dyDescent="0.25">
      <c r="B97">
        <f t="shared" si="1"/>
        <v>88</v>
      </c>
      <c r="C97">
        <v>2235</v>
      </c>
      <c r="D97">
        <v>-1800.0000000000007</v>
      </c>
      <c r="E97">
        <v>2199.9999999999991</v>
      </c>
      <c r="F97">
        <v>200</v>
      </c>
      <c r="G97">
        <v>1020.8249680746919</v>
      </c>
    </row>
    <row r="98" spans="2:7" x14ac:dyDescent="0.25">
      <c r="B98">
        <f t="shared" si="1"/>
        <v>89</v>
      </c>
      <c r="C98">
        <v>880.00000000000011</v>
      </c>
      <c r="D98">
        <v>-1820.0000000000002</v>
      </c>
      <c r="E98">
        <v>2179.9999999999995</v>
      </c>
      <c r="F98">
        <v>200</v>
      </c>
      <c r="G98">
        <v>1020.903452968997</v>
      </c>
    </row>
    <row r="99" spans="2:7" x14ac:dyDescent="0.25">
      <c r="B99">
        <f t="shared" si="1"/>
        <v>90</v>
      </c>
      <c r="C99">
        <v>-835.00000000000011</v>
      </c>
      <c r="D99">
        <v>-1820.0000000000002</v>
      </c>
      <c r="E99">
        <v>2179.9999999999995</v>
      </c>
      <c r="F99">
        <v>200</v>
      </c>
      <c r="G99">
        <v>1020.7602898501881</v>
      </c>
    </row>
    <row r="100" spans="2:7" x14ac:dyDescent="0.25">
      <c r="B100">
        <f t="shared" si="1"/>
        <v>91</v>
      </c>
      <c r="C100">
        <v>720.00000000000011</v>
      </c>
      <c r="D100">
        <v>-2260</v>
      </c>
      <c r="E100">
        <v>1740.0000000000002</v>
      </c>
      <c r="F100">
        <v>-250</v>
      </c>
      <c r="G100">
        <v>1021.3441973589248</v>
      </c>
    </row>
    <row r="101" spans="2:7" x14ac:dyDescent="0.25">
      <c r="B101">
        <f t="shared" si="1"/>
        <v>92</v>
      </c>
      <c r="C101">
        <v>716.00000000000023</v>
      </c>
      <c r="D101">
        <v>-1980.0000000000005</v>
      </c>
      <c r="E101">
        <v>2019.9999999999995</v>
      </c>
      <c r="F101">
        <v>0</v>
      </c>
      <c r="G101">
        <v>1020.6411705083632</v>
      </c>
    </row>
    <row r="102" spans="2:7" x14ac:dyDescent="0.25">
      <c r="B102">
        <f t="shared" si="1"/>
        <v>93</v>
      </c>
      <c r="C102">
        <v>-543</v>
      </c>
      <c r="D102">
        <v>-2039.9999999999991</v>
      </c>
      <c r="E102">
        <v>1960.0000000000009</v>
      </c>
      <c r="F102">
        <v>0</v>
      </c>
      <c r="G102">
        <v>1020.5429395729866</v>
      </c>
    </row>
    <row r="103" spans="2:7" x14ac:dyDescent="0.25">
      <c r="B103">
        <f t="shared" si="1"/>
        <v>94</v>
      </c>
      <c r="C103">
        <v>-2916.0000000000009</v>
      </c>
      <c r="D103">
        <v>-2379.9999999999991</v>
      </c>
      <c r="E103">
        <v>1620.0000000000009</v>
      </c>
      <c r="F103">
        <v>-400</v>
      </c>
      <c r="G103">
        <v>1021.1516108383714</v>
      </c>
    </row>
    <row r="104" spans="2:7" x14ac:dyDescent="0.25">
      <c r="B104">
        <f t="shared" si="1"/>
        <v>95</v>
      </c>
      <c r="C104">
        <v>855.00000000000023</v>
      </c>
      <c r="D104">
        <v>-2179.9999999999995</v>
      </c>
      <c r="E104">
        <v>1820.0000000000002</v>
      </c>
      <c r="F104">
        <v>-200</v>
      </c>
      <c r="G104">
        <v>1020.428568863667</v>
      </c>
    </row>
    <row r="105" spans="2:7" x14ac:dyDescent="0.25">
      <c r="B105">
        <f t="shared" si="1"/>
        <v>96</v>
      </c>
      <c r="C105">
        <v>-1793.0000000000002</v>
      </c>
      <c r="D105">
        <v>-1839.9999999999998</v>
      </c>
      <c r="E105">
        <v>2160</v>
      </c>
      <c r="F105">
        <v>200</v>
      </c>
      <c r="G105">
        <v>1020.4600064045262</v>
      </c>
    </row>
    <row r="106" spans="2:7" x14ac:dyDescent="0.25">
      <c r="B106">
        <f t="shared" si="1"/>
        <v>97</v>
      </c>
      <c r="C106">
        <v>-648.00000000000023</v>
      </c>
      <c r="D106">
        <v>-1980.0000000000005</v>
      </c>
      <c r="E106">
        <v>2019.9999999999995</v>
      </c>
      <c r="F106">
        <v>0</v>
      </c>
      <c r="G106">
        <v>1021.0253669924876</v>
      </c>
    </row>
    <row r="107" spans="2:7" x14ac:dyDescent="0.25">
      <c r="B107">
        <f t="shared" si="1"/>
        <v>98</v>
      </c>
      <c r="C107">
        <v>-640</v>
      </c>
      <c r="D107">
        <v>-1959.9999999999991</v>
      </c>
      <c r="E107">
        <v>2040.0000000000009</v>
      </c>
      <c r="F107">
        <v>0</v>
      </c>
      <c r="G107">
        <v>1021.3093853527271</v>
      </c>
    </row>
    <row r="108" spans="2:7" x14ac:dyDescent="0.25">
      <c r="B108">
        <f t="shared" si="1"/>
        <v>99</v>
      </c>
      <c r="C108">
        <v>318.00000000000006</v>
      </c>
      <c r="D108">
        <v>-1980.0000000000005</v>
      </c>
      <c r="E108">
        <v>2019.9999999999995</v>
      </c>
      <c r="F108">
        <v>0</v>
      </c>
      <c r="G108">
        <v>1020.9517188015681</v>
      </c>
    </row>
    <row r="109" spans="2:7" x14ac:dyDescent="0.25">
      <c r="B109">
        <f t="shared" si="1"/>
        <v>100</v>
      </c>
      <c r="C109">
        <v>0</v>
      </c>
      <c r="D109">
        <v>-2019.9999999999995</v>
      </c>
      <c r="E109">
        <v>1980.0000000000005</v>
      </c>
      <c r="F109">
        <v>0</v>
      </c>
      <c r="G109">
        <v>1020.6874242938615</v>
      </c>
    </row>
    <row r="110" spans="2:7" x14ac:dyDescent="0.25">
      <c r="B110">
        <f t="shared" si="1"/>
        <v>101</v>
      </c>
      <c r="C110">
        <v>660</v>
      </c>
      <c r="D110">
        <v>-2099.9999999999995</v>
      </c>
      <c r="E110">
        <v>1900.0000000000005</v>
      </c>
      <c r="F110">
        <v>-100</v>
      </c>
      <c r="G110">
        <v>1021.397243836557</v>
      </c>
    </row>
    <row r="111" spans="2:7" x14ac:dyDescent="0.25">
      <c r="B111">
        <f t="shared" si="1"/>
        <v>102</v>
      </c>
      <c r="C111">
        <v>156.99999999999997</v>
      </c>
      <c r="D111">
        <v>-1839.9999999999998</v>
      </c>
      <c r="E111">
        <v>2160</v>
      </c>
      <c r="F111">
        <v>150</v>
      </c>
      <c r="G111">
        <v>1021.1113106574356</v>
      </c>
    </row>
    <row r="112" spans="2:7" x14ac:dyDescent="0.25">
      <c r="B112">
        <f t="shared" si="1"/>
        <v>103</v>
      </c>
      <c r="C112">
        <v>-1976.0000000000002</v>
      </c>
      <c r="D112">
        <v>-2099.9999999999995</v>
      </c>
      <c r="E112">
        <v>1900.0000000000005</v>
      </c>
      <c r="F112">
        <v>-100</v>
      </c>
      <c r="G112">
        <v>1020.996315772391</v>
      </c>
    </row>
    <row r="113" spans="2:7" x14ac:dyDescent="0.25">
      <c r="B113">
        <f t="shared" si="1"/>
        <v>104</v>
      </c>
      <c r="C113">
        <v>-1159.9999999999998</v>
      </c>
      <c r="D113">
        <v>-2140.0000000000005</v>
      </c>
      <c r="E113">
        <v>1859.9999999999995</v>
      </c>
      <c r="F113">
        <v>-150</v>
      </c>
      <c r="G113">
        <v>1021.0987074290704</v>
      </c>
    </row>
    <row r="114" spans="2:7" x14ac:dyDescent="0.25">
      <c r="B114">
        <f t="shared" si="1"/>
        <v>105</v>
      </c>
      <c r="C114">
        <v>0</v>
      </c>
      <c r="D114">
        <v>-2200.0000000000009</v>
      </c>
      <c r="E114">
        <v>1799.9999999999989</v>
      </c>
      <c r="F114">
        <v>-200</v>
      </c>
      <c r="G114">
        <v>1020.7537058440732</v>
      </c>
    </row>
    <row r="115" spans="2:7" x14ac:dyDescent="0.25">
      <c r="B115">
        <f t="shared" si="1"/>
        <v>106</v>
      </c>
      <c r="C115">
        <v>-1260</v>
      </c>
      <c r="D115">
        <v>-2300.0000000000009</v>
      </c>
      <c r="E115">
        <v>1699.9999999999993</v>
      </c>
      <c r="F115">
        <v>-300</v>
      </c>
      <c r="G115">
        <v>1020.8971600407926</v>
      </c>
    </row>
    <row r="116" spans="2:7" x14ac:dyDescent="0.25">
      <c r="B116">
        <f t="shared" si="1"/>
        <v>107</v>
      </c>
      <c r="C116">
        <v>-730.00000000000023</v>
      </c>
      <c r="D116">
        <v>-2120.0000000000009</v>
      </c>
      <c r="E116">
        <v>1879.9999999999991</v>
      </c>
      <c r="F116">
        <v>-100</v>
      </c>
      <c r="G116">
        <v>1020.4107714829759</v>
      </c>
    </row>
    <row r="117" spans="2:7" x14ac:dyDescent="0.25">
      <c r="B117">
        <f t="shared" si="1"/>
        <v>108</v>
      </c>
      <c r="C117">
        <v>-952</v>
      </c>
      <c r="D117">
        <v>-2200.0000000000009</v>
      </c>
      <c r="E117">
        <v>1799.9999999999989</v>
      </c>
      <c r="F117">
        <v>-200</v>
      </c>
      <c r="G117">
        <v>1020.7059296930206</v>
      </c>
    </row>
    <row r="118" spans="2:7" x14ac:dyDescent="0.25">
      <c r="B118">
        <f t="shared" si="1"/>
        <v>109</v>
      </c>
      <c r="C118">
        <v>-260.00000000000006</v>
      </c>
      <c r="D118">
        <v>-2119.9999999999991</v>
      </c>
      <c r="E118">
        <v>1880.0000000000007</v>
      </c>
      <c r="F118">
        <v>-100</v>
      </c>
      <c r="G118">
        <v>1020.4824017454914</v>
      </c>
    </row>
    <row r="119" spans="2:7" x14ac:dyDescent="0.25">
      <c r="B119">
        <f t="shared" si="1"/>
        <v>110</v>
      </c>
      <c r="C119">
        <v>-395.99999999999994</v>
      </c>
      <c r="D119">
        <v>-2039.9999999999991</v>
      </c>
      <c r="E119">
        <v>1960.0000000000009</v>
      </c>
      <c r="F119">
        <v>0</v>
      </c>
      <c r="G119">
        <v>1020.7754991624168</v>
      </c>
    </row>
    <row r="120" spans="2:7" x14ac:dyDescent="0.25">
      <c r="B120">
        <f t="shared" si="1"/>
        <v>111</v>
      </c>
      <c r="C120">
        <v>1128.0000000000005</v>
      </c>
      <c r="D120">
        <v>-1819.9999999999984</v>
      </c>
      <c r="E120">
        <v>2180.0000000000014</v>
      </c>
      <c r="F120">
        <v>200</v>
      </c>
      <c r="G120">
        <v>1021.1658586064541</v>
      </c>
    </row>
    <row r="121" spans="2:7" x14ac:dyDescent="0.25">
      <c r="B121">
        <f t="shared" si="1"/>
        <v>112</v>
      </c>
      <c r="C121">
        <v>2123</v>
      </c>
      <c r="D121">
        <v>-2000</v>
      </c>
      <c r="E121">
        <v>2000</v>
      </c>
      <c r="F121">
        <v>0</v>
      </c>
      <c r="G121">
        <v>1020.7850190878817</v>
      </c>
    </row>
    <row r="122" spans="2:7" x14ac:dyDescent="0.25">
      <c r="B122">
        <f t="shared" si="1"/>
        <v>113</v>
      </c>
      <c r="C122">
        <v>1656.0000000000002</v>
      </c>
      <c r="D122">
        <v>-1939.9999999999995</v>
      </c>
      <c r="E122">
        <v>2060.0000000000005</v>
      </c>
      <c r="F122">
        <v>0</v>
      </c>
      <c r="G122">
        <v>1020.7806042196127</v>
      </c>
    </row>
    <row r="123" spans="2:7" x14ac:dyDescent="0.25">
      <c r="B123">
        <f t="shared" si="1"/>
        <v>114</v>
      </c>
      <c r="C123">
        <v>-2806.0000000000005</v>
      </c>
      <c r="D123">
        <v>-2320.0000000000005</v>
      </c>
      <c r="E123">
        <v>1679.9999999999998</v>
      </c>
      <c r="F123">
        <v>-300</v>
      </c>
      <c r="G123">
        <v>1020.7907313261035</v>
      </c>
    </row>
    <row r="124" spans="2:7" x14ac:dyDescent="0.25">
      <c r="B124">
        <f t="shared" si="1"/>
        <v>115</v>
      </c>
      <c r="C124">
        <v>-2200</v>
      </c>
      <c r="D124">
        <v>-2240</v>
      </c>
      <c r="E124">
        <v>1759.9999999999998</v>
      </c>
      <c r="F124">
        <v>-250</v>
      </c>
      <c r="G124">
        <v>1020.5116018395701</v>
      </c>
    </row>
    <row r="125" spans="2:7" x14ac:dyDescent="0.25">
      <c r="B125">
        <f t="shared" si="1"/>
        <v>116</v>
      </c>
      <c r="C125">
        <v>327.00000000000011</v>
      </c>
      <c r="D125">
        <v>-1980.0000000000005</v>
      </c>
      <c r="E125">
        <v>2019.9999999999995</v>
      </c>
      <c r="F125">
        <v>0</v>
      </c>
      <c r="G125">
        <v>1021.306127005442</v>
      </c>
    </row>
    <row r="126" spans="2:7" x14ac:dyDescent="0.25">
      <c r="B126">
        <f t="shared" si="1"/>
        <v>117</v>
      </c>
      <c r="C126">
        <v>-226.00000000000006</v>
      </c>
      <c r="D126">
        <v>-2080</v>
      </c>
      <c r="E126">
        <v>1920</v>
      </c>
      <c r="F126">
        <v>-100</v>
      </c>
      <c r="G126">
        <v>1021.4039922519605</v>
      </c>
    </row>
    <row r="127" spans="2:7" x14ac:dyDescent="0.25">
      <c r="B127">
        <f t="shared" si="1"/>
        <v>118</v>
      </c>
      <c r="C127">
        <v>-444.00000000000011</v>
      </c>
      <c r="D127">
        <v>-1960.0000000000002</v>
      </c>
      <c r="E127">
        <v>2039.9999999999998</v>
      </c>
      <c r="F127">
        <v>0</v>
      </c>
      <c r="G127">
        <v>1021.0487628880802</v>
      </c>
    </row>
    <row r="128" spans="2:7" x14ac:dyDescent="0.25">
      <c r="B128">
        <f t="shared" si="1"/>
        <v>119</v>
      </c>
      <c r="C128">
        <v>-2392</v>
      </c>
      <c r="D128">
        <v>-2140.0000000000005</v>
      </c>
      <c r="E128">
        <v>1859.9999999999995</v>
      </c>
      <c r="F128">
        <v>-150</v>
      </c>
      <c r="G128">
        <v>1020.925765836362</v>
      </c>
    </row>
    <row r="129" spans="2:7" x14ac:dyDescent="0.25">
      <c r="B129">
        <f t="shared" si="1"/>
        <v>120</v>
      </c>
      <c r="C129">
        <v>321.00000000000011</v>
      </c>
      <c r="D129">
        <v>-2060.0000000000005</v>
      </c>
      <c r="E129">
        <v>1939.9999999999995</v>
      </c>
      <c r="F129">
        <v>0</v>
      </c>
      <c r="G129">
        <v>1021.2411342316889</v>
      </c>
    </row>
    <row r="130" spans="2:7" x14ac:dyDescent="0.25">
      <c r="B130">
        <f t="shared" si="1"/>
        <v>121</v>
      </c>
      <c r="C130">
        <v>108</v>
      </c>
      <c r="D130">
        <v>-2019.9999999999995</v>
      </c>
      <c r="E130">
        <v>1980.0000000000005</v>
      </c>
      <c r="F130">
        <v>0</v>
      </c>
      <c r="G130">
        <v>1020.8024811970748</v>
      </c>
    </row>
    <row r="131" spans="2:7" x14ac:dyDescent="0.25">
      <c r="B131">
        <f t="shared" si="1"/>
        <v>122</v>
      </c>
      <c r="C131">
        <v>-214.00000000000006</v>
      </c>
      <c r="D131">
        <v>-1980.0000000000005</v>
      </c>
      <c r="E131">
        <v>2019.9999999999995</v>
      </c>
      <c r="F131">
        <v>0</v>
      </c>
      <c r="G131">
        <v>1021.1616456595726</v>
      </c>
    </row>
    <row r="132" spans="2:7" x14ac:dyDescent="0.25">
      <c r="B132">
        <f t="shared" si="1"/>
        <v>123</v>
      </c>
      <c r="C132">
        <v>-1552.0000000000002</v>
      </c>
      <c r="D132">
        <v>-2200</v>
      </c>
      <c r="E132">
        <v>1800</v>
      </c>
      <c r="F132">
        <v>-200</v>
      </c>
      <c r="G132">
        <v>1021.2449417962481</v>
      </c>
    </row>
    <row r="133" spans="2:7" x14ac:dyDescent="0.25">
      <c r="B133">
        <f t="shared" si="1"/>
        <v>124</v>
      </c>
      <c r="C133">
        <v>-816</v>
      </c>
      <c r="D133">
        <v>-2099.9999999999995</v>
      </c>
      <c r="E133">
        <v>1900.0000000000005</v>
      </c>
      <c r="F133">
        <v>-100</v>
      </c>
      <c r="G133">
        <v>1021.0172044022449</v>
      </c>
    </row>
    <row r="134" spans="2:7" x14ac:dyDescent="0.25">
      <c r="B134">
        <f t="shared" si="1"/>
        <v>125</v>
      </c>
      <c r="C134">
        <v>212</v>
      </c>
      <c r="D134">
        <v>-2080</v>
      </c>
      <c r="E134">
        <v>1920</v>
      </c>
      <c r="F134">
        <v>0</v>
      </c>
      <c r="G134">
        <v>1021.0362689255635</v>
      </c>
    </row>
  </sheetData>
  <mergeCells count="1">
    <mergeCell ref="D8: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5CCC-A04D-4040-9884-1FF4E39B5D0A}">
  <sheetPr>
    <tabColor rgb="FF00B050"/>
  </sheetPr>
  <dimension ref="B1:AG134"/>
  <sheetViews>
    <sheetView zoomScaleNormal="100" workbookViewId="0">
      <selection activeCell="B4" sqref="B4"/>
    </sheetView>
  </sheetViews>
  <sheetFormatPr defaultRowHeight="15" x14ac:dyDescent="0.25"/>
  <cols>
    <col min="2" max="2" width="10.42578125" customWidth="1"/>
    <col min="3" max="3" width="16.42578125" customWidth="1"/>
    <col min="11" max="11" width="5.5703125" customWidth="1"/>
    <col min="13" max="13" width="5.5703125" customWidth="1"/>
    <col min="16" max="16" width="19.85546875" customWidth="1"/>
  </cols>
  <sheetData>
    <row r="1" spans="2:33" ht="15.75" x14ac:dyDescent="0.25">
      <c r="B1" s="130" t="s">
        <v>464</v>
      </c>
    </row>
    <row r="2" spans="2:33" ht="15.75" x14ac:dyDescent="0.25">
      <c r="B2" s="130"/>
    </row>
    <row r="3" spans="2:33" x14ac:dyDescent="0.25">
      <c r="B3" s="132" t="s">
        <v>445</v>
      </c>
    </row>
    <row r="4" spans="2:33" x14ac:dyDescent="0.25">
      <c r="B4" s="132" t="s">
        <v>482</v>
      </c>
    </row>
    <row r="5" spans="2:33" x14ac:dyDescent="0.25">
      <c r="B5" s="132" t="s">
        <v>447</v>
      </c>
    </row>
    <row r="6" spans="2:33" x14ac:dyDescent="0.25">
      <c r="B6" s="132" t="s">
        <v>446</v>
      </c>
    </row>
    <row r="7" spans="2:33" x14ac:dyDescent="0.25">
      <c r="J7" s="132" t="s">
        <v>450</v>
      </c>
    </row>
    <row r="8" spans="2:33" ht="29.25" customHeight="1" x14ac:dyDescent="0.25">
      <c r="C8" t="s">
        <v>435</v>
      </c>
      <c r="D8" s="251" t="s">
        <v>436</v>
      </c>
      <c r="E8" s="251"/>
      <c r="F8" s="251"/>
      <c r="G8" s="251"/>
      <c r="J8" s="252" t="s">
        <v>479</v>
      </c>
      <c r="K8" s="252"/>
      <c r="L8" s="252"/>
      <c r="M8" s="252"/>
      <c r="N8" s="252"/>
      <c r="O8" s="252"/>
      <c r="Q8" s="253" t="s">
        <v>460</v>
      </c>
      <c r="R8" s="253"/>
      <c r="S8" s="253"/>
      <c r="T8" s="253"/>
      <c r="U8" s="253"/>
      <c r="V8" s="253"/>
      <c r="W8" s="253"/>
      <c r="X8" s="253"/>
      <c r="Z8" s="132" t="s">
        <v>481</v>
      </c>
    </row>
    <row r="9" spans="2:33" ht="45" x14ac:dyDescent="0.25">
      <c r="B9" t="s">
        <v>437</v>
      </c>
      <c r="C9" s="230" t="s">
        <v>459</v>
      </c>
      <c r="D9" s="175" t="s">
        <v>438</v>
      </c>
      <c r="E9" s="175" t="s">
        <v>439</v>
      </c>
      <c r="F9" s="175" t="s">
        <v>440</v>
      </c>
      <c r="G9" s="176" t="s">
        <v>441</v>
      </c>
      <c r="J9" s="230" t="s">
        <v>442</v>
      </c>
      <c r="K9" s="230"/>
      <c r="L9" s="230" t="s">
        <v>443</v>
      </c>
      <c r="M9" s="230"/>
      <c r="N9" s="230" t="s">
        <v>444</v>
      </c>
      <c r="Z9" s="165"/>
      <c r="AA9" s="134"/>
      <c r="AB9" s="134"/>
      <c r="AC9" s="134"/>
      <c r="AD9" s="134"/>
      <c r="AE9" s="134"/>
      <c r="AF9" s="134"/>
      <c r="AG9" s="135"/>
    </row>
    <row r="10" spans="2:33" x14ac:dyDescent="0.25">
      <c r="B10">
        <v>1</v>
      </c>
      <c r="C10">
        <v>0</v>
      </c>
      <c r="D10">
        <v>-1920</v>
      </c>
      <c r="E10">
        <v>1920</v>
      </c>
      <c r="F10">
        <v>0</v>
      </c>
      <c r="G10">
        <v>979.59183673469386</v>
      </c>
      <c r="J10" s="177"/>
      <c r="K10" s="231"/>
      <c r="L10" s="134"/>
      <c r="M10" s="231"/>
      <c r="N10" s="135"/>
      <c r="Z10" s="136"/>
      <c r="AA10" s="122"/>
      <c r="AB10" s="122"/>
      <c r="AC10" s="122"/>
      <c r="AD10" s="122"/>
      <c r="AE10" s="122"/>
      <c r="AF10" s="122"/>
      <c r="AG10" s="137"/>
    </row>
    <row r="11" spans="2:33" x14ac:dyDescent="0.25">
      <c r="B11">
        <f>1+B10</f>
        <v>2</v>
      </c>
      <c r="C11">
        <v>565.00000000000023</v>
      </c>
      <c r="D11">
        <v>-1819.9999999999995</v>
      </c>
      <c r="E11">
        <v>2180.0000000000005</v>
      </c>
      <c r="F11">
        <v>200</v>
      </c>
      <c r="G11">
        <v>1020.9168577013768</v>
      </c>
      <c r="J11" s="178"/>
      <c r="K11" s="231"/>
      <c r="L11" s="122"/>
      <c r="M11" s="231"/>
      <c r="N11" s="137"/>
      <c r="Z11" s="136"/>
      <c r="AA11" s="122"/>
      <c r="AB11" s="122"/>
      <c r="AC11" s="122"/>
      <c r="AD11" s="122"/>
      <c r="AE11" s="122"/>
      <c r="AF11" s="122"/>
      <c r="AG11" s="137"/>
    </row>
    <row r="12" spans="2:33" x14ac:dyDescent="0.25">
      <c r="B12">
        <f t="shared" ref="B12:B75" si="0">1+B11</f>
        <v>3</v>
      </c>
      <c r="C12">
        <v>-2510</v>
      </c>
      <c r="D12">
        <v>-2460</v>
      </c>
      <c r="E12">
        <v>1540</v>
      </c>
      <c r="F12">
        <v>-500</v>
      </c>
      <c r="G12">
        <v>1020.7634400863582</v>
      </c>
      <c r="J12" s="178"/>
      <c r="K12" s="231"/>
      <c r="L12" s="122"/>
      <c r="M12" s="231"/>
      <c r="N12" s="137"/>
      <c r="Z12" s="136"/>
      <c r="AA12" s="122"/>
      <c r="AB12" s="122"/>
      <c r="AC12" s="122"/>
      <c r="AD12" s="122"/>
      <c r="AE12" s="122"/>
      <c r="AF12" s="122"/>
      <c r="AG12" s="137"/>
    </row>
    <row r="13" spans="2:33" x14ac:dyDescent="0.25">
      <c r="B13">
        <f t="shared" si="0"/>
        <v>4</v>
      </c>
      <c r="C13">
        <v>247.99999999999994</v>
      </c>
      <c r="D13">
        <v>-2019.9999999999995</v>
      </c>
      <c r="E13">
        <v>1980.0000000000005</v>
      </c>
      <c r="F13">
        <v>-100</v>
      </c>
      <c r="G13">
        <v>1020.5338937533345</v>
      </c>
      <c r="J13" s="178"/>
      <c r="K13" s="231"/>
      <c r="L13" s="122"/>
      <c r="M13" s="231"/>
      <c r="N13" s="137"/>
      <c r="Z13" s="136"/>
      <c r="AA13" s="122"/>
      <c r="AB13" s="122"/>
      <c r="AC13" s="122"/>
      <c r="AD13" s="122"/>
      <c r="AE13" s="122"/>
      <c r="AF13" s="122"/>
      <c r="AG13" s="137"/>
    </row>
    <row r="14" spans="2:33" x14ac:dyDescent="0.25">
      <c r="B14">
        <f t="shared" si="0"/>
        <v>5</v>
      </c>
      <c r="C14">
        <v>665.00000000000011</v>
      </c>
      <c r="D14">
        <v>-1900.0000000000005</v>
      </c>
      <c r="E14">
        <v>2099.9999999999995</v>
      </c>
      <c r="F14">
        <v>100</v>
      </c>
      <c r="G14">
        <v>1021.1834466253551</v>
      </c>
      <c r="J14" s="178"/>
      <c r="K14" s="231"/>
      <c r="L14" s="122"/>
      <c r="M14" s="231"/>
      <c r="N14" s="137"/>
      <c r="Z14" s="136"/>
      <c r="AA14" s="122"/>
      <c r="AB14" s="122"/>
      <c r="AC14" s="122"/>
      <c r="AD14" s="122"/>
      <c r="AE14" s="122"/>
      <c r="AF14" s="122"/>
      <c r="AG14" s="137"/>
    </row>
    <row r="15" spans="2:33" x14ac:dyDescent="0.25">
      <c r="B15">
        <f t="shared" si="0"/>
        <v>6</v>
      </c>
      <c r="C15">
        <v>2223.0000000000009</v>
      </c>
      <c r="D15">
        <v>-1960.0000000000009</v>
      </c>
      <c r="E15">
        <v>2039.9999999999991</v>
      </c>
      <c r="F15">
        <v>50</v>
      </c>
      <c r="G15">
        <v>1020.4129579229776</v>
      </c>
      <c r="J15" s="178"/>
      <c r="K15" s="231"/>
      <c r="L15" s="122"/>
      <c r="M15" s="231"/>
      <c r="N15" s="137"/>
      <c r="Z15" s="136"/>
      <c r="AA15" s="122"/>
      <c r="AB15" s="122"/>
      <c r="AC15" s="122"/>
      <c r="AD15" s="122"/>
      <c r="AE15" s="122"/>
      <c r="AF15" s="122"/>
      <c r="AG15" s="137"/>
    </row>
    <row r="16" spans="2:33" x14ac:dyDescent="0.25">
      <c r="B16">
        <f t="shared" si="0"/>
        <v>7</v>
      </c>
      <c r="C16">
        <v>0</v>
      </c>
      <c r="D16">
        <v>-2080</v>
      </c>
      <c r="E16">
        <v>1920</v>
      </c>
      <c r="F16">
        <v>-80</v>
      </c>
      <c r="G16">
        <v>1020.9843826690333</v>
      </c>
      <c r="J16" s="178"/>
      <c r="K16" s="231"/>
      <c r="L16" s="122"/>
      <c r="M16" s="231"/>
      <c r="N16" s="137"/>
      <c r="Z16" s="136"/>
      <c r="AA16" s="122"/>
      <c r="AB16" s="122"/>
      <c r="AC16" s="122"/>
      <c r="AD16" s="122"/>
      <c r="AE16" s="122"/>
      <c r="AF16" s="122"/>
      <c r="AG16" s="137"/>
    </row>
    <row r="17" spans="2:33" x14ac:dyDescent="0.25">
      <c r="B17">
        <f t="shared" si="0"/>
        <v>8</v>
      </c>
      <c r="C17">
        <v>-1786</v>
      </c>
      <c r="D17">
        <v>-2120.0000000000005</v>
      </c>
      <c r="E17">
        <v>1879.9999999999998</v>
      </c>
      <c r="F17">
        <v>200</v>
      </c>
      <c r="G17">
        <v>1020.6258976235757</v>
      </c>
      <c r="J17" s="178"/>
      <c r="K17" s="231"/>
      <c r="L17" s="122"/>
      <c r="M17" s="231"/>
      <c r="N17" s="137"/>
      <c r="Z17" s="136"/>
      <c r="AA17" s="122"/>
      <c r="AB17" s="122"/>
      <c r="AC17" s="122"/>
      <c r="AD17" s="122"/>
      <c r="AE17" s="122"/>
      <c r="AF17" s="122"/>
      <c r="AG17" s="137"/>
    </row>
    <row r="18" spans="2:33" x14ac:dyDescent="0.25">
      <c r="B18">
        <f t="shared" si="0"/>
        <v>9</v>
      </c>
      <c r="C18">
        <v>1818.0000000000002</v>
      </c>
      <c r="D18">
        <v>-1859.9999999999995</v>
      </c>
      <c r="E18">
        <v>2020.0000000000002</v>
      </c>
      <c r="F18">
        <v>0</v>
      </c>
      <c r="G18">
        <v>989.8837084263414</v>
      </c>
      <c r="J18" s="178"/>
      <c r="K18" s="231"/>
      <c r="L18" s="122"/>
      <c r="M18" s="231"/>
      <c r="N18" s="137"/>
      <c r="Z18" s="136"/>
      <c r="AA18" s="122"/>
      <c r="AB18" s="122"/>
      <c r="AC18" s="122"/>
      <c r="AD18" s="122"/>
      <c r="AE18" s="122"/>
      <c r="AF18" s="122"/>
      <c r="AG18" s="137"/>
    </row>
    <row r="19" spans="2:33" x14ac:dyDescent="0.25">
      <c r="B19">
        <f t="shared" si="0"/>
        <v>10</v>
      </c>
      <c r="C19">
        <v>198.00000000000006</v>
      </c>
      <c r="D19">
        <v>-1960.0000000000002</v>
      </c>
      <c r="E19">
        <v>2039.9999999999998</v>
      </c>
      <c r="F19">
        <v>0</v>
      </c>
      <c r="G19">
        <v>1020.4490929878652</v>
      </c>
      <c r="J19" s="178"/>
      <c r="K19" s="231"/>
      <c r="L19" s="122"/>
      <c r="M19" s="231"/>
      <c r="N19" s="137"/>
      <c r="Z19" s="136"/>
      <c r="AA19" s="122"/>
      <c r="AB19" s="122"/>
      <c r="AC19" s="122"/>
      <c r="AD19" s="122"/>
      <c r="AE19" s="122"/>
      <c r="AF19" s="122"/>
      <c r="AG19" s="137"/>
    </row>
    <row r="20" spans="2:33" x14ac:dyDescent="0.25">
      <c r="B20">
        <f t="shared" si="0"/>
        <v>11</v>
      </c>
      <c r="C20">
        <v>490.00000000000006</v>
      </c>
      <c r="D20">
        <v>-1979.9999999999998</v>
      </c>
      <c r="E20">
        <v>2020.0000000000002</v>
      </c>
      <c r="F20">
        <v>0</v>
      </c>
      <c r="G20">
        <v>1020.4195274262823</v>
      </c>
      <c r="J20" s="178"/>
      <c r="K20" s="231"/>
      <c r="L20" s="122"/>
      <c r="M20" s="231"/>
      <c r="N20" s="137"/>
      <c r="Z20" s="136"/>
      <c r="AA20" s="122"/>
      <c r="AB20" s="122"/>
      <c r="AC20" s="122"/>
      <c r="AD20" s="122"/>
      <c r="AE20" s="122"/>
      <c r="AF20" s="122"/>
      <c r="AG20" s="137"/>
    </row>
    <row r="21" spans="2:33" x14ac:dyDescent="0.25">
      <c r="B21">
        <f t="shared" si="0"/>
        <v>12</v>
      </c>
      <c r="C21">
        <v>93.000000000000014</v>
      </c>
      <c r="D21">
        <v>-1900.0000000000005</v>
      </c>
      <c r="E21">
        <v>2099.9999999999995</v>
      </c>
      <c r="F21">
        <v>100</v>
      </c>
      <c r="G21">
        <v>1020.5200807965376</v>
      </c>
      <c r="J21" s="178"/>
      <c r="K21" s="231"/>
      <c r="L21" s="122"/>
      <c r="M21" s="231"/>
      <c r="N21" s="137"/>
      <c r="Z21" s="136"/>
      <c r="AA21" s="122"/>
      <c r="AB21" s="122"/>
      <c r="AC21" s="122"/>
      <c r="AD21" s="122"/>
      <c r="AE21" s="122"/>
      <c r="AF21" s="122"/>
      <c r="AG21" s="137"/>
    </row>
    <row r="22" spans="2:33" x14ac:dyDescent="0.25">
      <c r="B22">
        <f t="shared" si="0"/>
        <v>13</v>
      </c>
      <c r="C22">
        <v>206.00000000000006</v>
      </c>
      <c r="D22">
        <v>-1800</v>
      </c>
      <c r="E22">
        <v>1800</v>
      </c>
      <c r="F22">
        <v>-200</v>
      </c>
      <c r="G22">
        <v>918.61676292331163</v>
      </c>
      <c r="J22" s="178"/>
      <c r="K22" s="231"/>
      <c r="L22" s="122"/>
      <c r="M22" s="231"/>
      <c r="N22" s="137"/>
      <c r="Z22" s="136"/>
      <c r="AA22" s="122"/>
      <c r="AB22" s="122"/>
      <c r="AC22" s="122"/>
      <c r="AD22" s="122"/>
      <c r="AE22" s="122"/>
      <c r="AF22" s="122"/>
      <c r="AG22" s="137"/>
    </row>
    <row r="23" spans="2:33" x14ac:dyDescent="0.25">
      <c r="B23">
        <f t="shared" si="0"/>
        <v>14</v>
      </c>
      <c r="C23">
        <v>-306</v>
      </c>
      <c r="D23">
        <v>-1979.9999999999998</v>
      </c>
      <c r="E23">
        <v>2020.0000000000002</v>
      </c>
      <c r="F23">
        <v>0</v>
      </c>
      <c r="G23">
        <v>1021.2161589444412</v>
      </c>
      <c r="J23" s="178"/>
      <c r="K23" s="231"/>
      <c r="L23" s="122"/>
      <c r="M23" s="231"/>
      <c r="N23" s="137"/>
      <c r="Z23" s="138"/>
      <c r="AA23" s="139"/>
      <c r="AB23" s="139"/>
      <c r="AC23" s="139"/>
      <c r="AD23" s="139"/>
      <c r="AE23" s="139"/>
      <c r="AF23" s="139"/>
      <c r="AG23" s="140"/>
    </row>
    <row r="24" spans="2:33" x14ac:dyDescent="0.25">
      <c r="B24">
        <f t="shared" si="0"/>
        <v>15</v>
      </c>
      <c r="C24">
        <v>208</v>
      </c>
      <c r="D24">
        <v>-2039.9999999999998</v>
      </c>
      <c r="E24">
        <v>1960.0000000000002</v>
      </c>
      <c r="F24">
        <v>0</v>
      </c>
      <c r="G24">
        <v>1020.5229202877067</v>
      </c>
      <c r="J24" s="178"/>
      <c r="K24" s="231"/>
      <c r="L24" s="122"/>
      <c r="M24" s="231"/>
      <c r="N24" s="137"/>
    </row>
    <row r="25" spans="2:33" x14ac:dyDescent="0.25">
      <c r="B25">
        <f t="shared" si="0"/>
        <v>16</v>
      </c>
      <c r="C25">
        <v>-654.00000000000023</v>
      </c>
      <c r="D25">
        <v>-2100.0000000000009</v>
      </c>
      <c r="E25">
        <v>1899.9999999999993</v>
      </c>
      <c r="F25">
        <v>-100</v>
      </c>
      <c r="G25">
        <v>1020.8178296361283</v>
      </c>
      <c r="J25" s="178"/>
      <c r="K25" s="231"/>
      <c r="L25" s="122"/>
      <c r="M25" s="231"/>
      <c r="N25" s="137"/>
    </row>
    <row r="26" spans="2:33" x14ac:dyDescent="0.25">
      <c r="B26">
        <f t="shared" si="0"/>
        <v>17</v>
      </c>
      <c r="C26">
        <v>-208</v>
      </c>
      <c r="D26">
        <v>-1899.9999999999993</v>
      </c>
      <c r="E26">
        <v>2100.0000000000009</v>
      </c>
      <c r="F26">
        <v>100</v>
      </c>
      <c r="G26">
        <v>1020.8949131769941</v>
      </c>
      <c r="J26" s="178"/>
      <c r="K26" s="231"/>
      <c r="L26" s="122"/>
      <c r="M26" s="231"/>
      <c r="N26" s="137"/>
    </row>
    <row r="27" spans="2:33" x14ac:dyDescent="0.25">
      <c r="B27">
        <f t="shared" si="0"/>
        <v>18</v>
      </c>
      <c r="C27">
        <v>-1309</v>
      </c>
      <c r="D27">
        <v>-2379.9999999999995</v>
      </c>
      <c r="E27">
        <v>1620.0000000000002</v>
      </c>
      <c r="F27">
        <v>-400</v>
      </c>
      <c r="G27">
        <v>1021.2775519394805</v>
      </c>
      <c r="J27" s="178"/>
      <c r="K27" s="231"/>
      <c r="L27" s="122"/>
      <c r="M27" s="231"/>
      <c r="N27" s="137"/>
    </row>
    <row r="28" spans="2:33" x14ac:dyDescent="0.25">
      <c r="B28">
        <f t="shared" si="0"/>
        <v>19</v>
      </c>
      <c r="C28">
        <v>114.00000000000001</v>
      </c>
      <c r="D28">
        <v>-1719.9999999999995</v>
      </c>
      <c r="E28">
        <v>2280.0000000000005</v>
      </c>
      <c r="F28">
        <v>280</v>
      </c>
      <c r="G28">
        <v>1020.9725020249832</v>
      </c>
      <c r="J28" s="178"/>
      <c r="K28" s="231"/>
      <c r="L28" s="122"/>
      <c r="M28" s="231"/>
      <c r="N28" s="137"/>
    </row>
    <row r="29" spans="2:33" x14ac:dyDescent="0.25">
      <c r="B29">
        <f t="shared" si="0"/>
        <v>20</v>
      </c>
      <c r="C29">
        <v>2385</v>
      </c>
      <c r="D29">
        <v>-1699.9999999999993</v>
      </c>
      <c r="E29">
        <v>2300.0000000000009</v>
      </c>
      <c r="F29">
        <v>300</v>
      </c>
      <c r="G29">
        <v>1020.7507106414066</v>
      </c>
      <c r="J29" s="178"/>
      <c r="K29" s="231"/>
      <c r="L29" s="122"/>
      <c r="M29" s="231"/>
      <c r="N29" s="137"/>
    </row>
    <row r="30" spans="2:33" x14ac:dyDescent="0.25">
      <c r="B30">
        <f t="shared" si="0"/>
        <v>21</v>
      </c>
      <c r="C30">
        <v>-1230</v>
      </c>
      <c r="D30">
        <v>-2159.9999999999995</v>
      </c>
      <c r="E30">
        <v>1840.0000000000005</v>
      </c>
      <c r="F30">
        <v>-160</v>
      </c>
      <c r="G30">
        <v>1020.4675936009908</v>
      </c>
      <c r="J30" s="178"/>
      <c r="K30" s="231"/>
      <c r="L30" s="122"/>
      <c r="M30" s="231"/>
      <c r="N30" s="137"/>
    </row>
    <row r="31" spans="2:33" x14ac:dyDescent="0.25">
      <c r="B31">
        <f t="shared" si="0"/>
        <v>22</v>
      </c>
      <c r="C31">
        <v>-1764.0000000000005</v>
      </c>
      <c r="D31">
        <v>-2520.0000000000005</v>
      </c>
      <c r="E31">
        <v>1479.9999999999995</v>
      </c>
      <c r="F31">
        <v>-500</v>
      </c>
      <c r="G31">
        <v>1020.6271740726509</v>
      </c>
      <c r="J31" s="178"/>
      <c r="K31" s="231"/>
      <c r="L31" s="122"/>
      <c r="M31" s="231"/>
      <c r="N31" s="137"/>
    </row>
    <row r="32" spans="2:33" x14ac:dyDescent="0.25">
      <c r="B32">
        <f t="shared" si="0"/>
        <v>23</v>
      </c>
      <c r="C32">
        <v>-552.00000000000011</v>
      </c>
      <c r="D32">
        <v>-2760.0000000000009</v>
      </c>
      <c r="E32">
        <v>1239.9999999999993</v>
      </c>
      <c r="F32">
        <v>-800</v>
      </c>
      <c r="G32">
        <v>1021.1358840093493</v>
      </c>
      <c r="J32" s="178"/>
      <c r="K32" s="231"/>
      <c r="L32" s="122"/>
      <c r="M32" s="231"/>
      <c r="N32" s="137"/>
    </row>
    <row r="33" spans="2:14" x14ac:dyDescent="0.25">
      <c r="B33">
        <f t="shared" si="0"/>
        <v>24</v>
      </c>
      <c r="C33">
        <v>-492</v>
      </c>
      <c r="D33">
        <v>-2300.0000000000009</v>
      </c>
      <c r="E33">
        <v>2300.0000000000009</v>
      </c>
      <c r="F33">
        <v>300</v>
      </c>
      <c r="G33">
        <v>1173.6761215541012</v>
      </c>
      <c r="J33" s="178"/>
      <c r="K33" s="231"/>
      <c r="L33" s="122"/>
      <c r="M33" s="231"/>
      <c r="N33" s="137"/>
    </row>
    <row r="34" spans="2:14" x14ac:dyDescent="0.25">
      <c r="B34">
        <f t="shared" si="0"/>
        <v>25</v>
      </c>
      <c r="C34">
        <v>-508</v>
      </c>
      <c r="D34">
        <v>-2080</v>
      </c>
      <c r="E34">
        <v>1920</v>
      </c>
      <c r="F34">
        <v>0</v>
      </c>
      <c r="G34">
        <v>1020.411129535093</v>
      </c>
      <c r="J34" s="178"/>
      <c r="K34" s="231"/>
      <c r="L34" s="122"/>
      <c r="M34" s="231"/>
      <c r="N34" s="137"/>
    </row>
    <row r="35" spans="2:14" x14ac:dyDescent="0.25">
      <c r="B35">
        <f t="shared" si="0"/>
        <v>26</v>
      </c>
      <c r="C35">
        <v>-959.99999999999977</v>
      </c>
      <c r="D35">
        <v>-1859.9999999999995</v>
      </c>
      <c r="E35">
        <v>1859.9999999999995</v>
      </c>
      <c r="F35">
        <v>-150</v>
      </c>
      <c r="G35">
        <v>949.70857012484828</v>
      </c>
      <c r="J35" s="178"/>
      <c r="K35" s="231"/>
      <c r="L35" s="122"/>
      <c r="M35" s="231"/>
      <c r="N35" s="137"/>
    </row>
    <row r="36" spans="2:14" x14ac:dyDescent="0.25">
      <c r="B36">
        <f t="shared" si="0"/>
        <v>27</v>
      </c>
      <c r="C36">
        <v>-354.00000000000006</v>
      </c>
      <c r="D36">
        <v>-1960.0000000000009</v>
      </c>
      <c r="E36">
        <v>2039.9999999999991</v>
      </c>
      <c r="F36">
        <v>0</v>
      </c>
      <c r="G36">
        <v>1021.3236851990217</v>
      </c>
      <c r="J36" s="178"/>
      <c r="K36" s="231"/>
      <c r="L36" s="122"/>
      <c r="M36" s="231"/>
      <c r="N36" s="137"/>
    </row>
    <row r="37" spans="2:14" x14ac:dyDescent="0.25">
      <c r="B37">
        <f t="shared" si="0"/>
        <v>28</v>
      </c>
      <c r="C37">
        <v>-508</v>
      </c>
      <c r="D37">
        <v>-2179.9999999999995</v>
      </c>
      <c r="E37">
        <v>1820.0000000000002</v>
      </c>
      <c r="F37">
        <v>-180</v>
      </c>
      <c r="G37">
        <v>1020.613173922605</v>
      </c>
      <c r="J37" s="178"/>
      <c r="K37" s="231"/>
      <c r="L37" s="122"/>
      <c r="M37" s="231"/>
      <c r="N37" s="137"/>
    </row>
    <row r="38" spans="2:14" x14ac:dyDescent="0.25">
      <c r="B38">
        <f t="shared" si="0"/>
        <v>29</v>
      </c>
      <c r="C38">
        <v>-1206.0000000000002</v>
      </c>
      <c r="D38">
        <v>-2140.0000000000005</v>
      </c>
      <c r="E38">
        <v>1859.9999999999995</v>
      </c>
      <c r="F38">
        <v>-140</v>
      </c>
      <c r="G38">
        <v>1020.6562102902913</v>
      </c>
      <c r="J38" s="178"/>
      <c r="K38" s="231"/>
      <c r="L38" s="122"/>
      <c r="M38" s="231"/>
      <c r="N38" s="137"/>
    </row>
    <row r="39" spans="2:14" x14ac:dyDescent="0.25">
      <c r="B39">
        <f t="shared" si="0"/>
        <v>30</v>
      </c>
      <c r="C39">
        <v>-137.00000000000006</v>
      </c>
      <c r="D39">
        <v>-2060.0000000000005</v>
      </c>
      <c r="E39">
        <v>1939.9999999999995</v>
      </c>
      <c r="F39">
        <v>0</v>
      </c>
      <c r="G39">
        <v>1020.5641756583315</v>
      </c>
      <c r="J39" s="178"/>
      <c r="K39" s="231"/>
      <c r="L39" s="122"/>
      <c r="M39" s="231"/>
      <c r="N39" s="137"/>
    </row>
    <row r="40" spans="2:14" x14ac:dyDescent="0.25">
      <c r="B40">
        <f t="shared" si="0"/>
        <v>31</v>
      </c>
      <c r="C40">
        <v>417</v>
      </c>
      <c r="D40">
        <v>-2039.9999999999991</v>
      </c>
      <c r="E40">
        <v>1960.0000000000009</v>
      </c>
      <c r="F40">
        <v>0</v>
      </c>
      <c r="G40">
        <v>1020.6808718177956</v>
      </c>
      <c r="J40" s="178"/>
      <c r="K40" s="231"/>
      <c r="L40" s="122"/>
      <c r="M40" s="231"/>
      <c r="N40" s="137"/>
    </row>
    <row r="41" spans="2:14" x14ac:dyDescent="0.25">
      <c r="B41">
        <f t="shared" si="0"/>
        <v>32</v>
      </c>
      <c r="C41">
        <v>0</v>
      </c>
      <c r="D41">
        <v>-2140.0000000000005</v>
      </c>
      <c r="E41">
        <v>1859.9999999999995</v>
      </c>
      <c r="F41">
        <v>-140</v>
      </c>
      <c r="G41">
        <v>1020.6342124714536</v>
      </c>
      <c r="J41" s="178"/>
      <c r="K41" s="231"/>
      <c r="L41" s="122"/>
      <c r="M41" s="231"/>
      <c r="N41" s="137"/>
    </row>
    <row r="42" spans="2:14" x14ac:dyDescent="0.25">
      <c r="B42">
        <f t="shared" si="0"/>
        <v>33</v>
      </c>
      <c r="C42">
        <v>296</v>
      </c>
      <c r="D42">
        <v>-2039.9999999999991</v>
      </c>
      <c r="E42">
        <v>1960.0000000000009</v>
      </c>
      <c r="F42">
        <v>0</v>
      </c>
      <c r="G42">
        <v>1020.5609821040977</v>
      </c>
      <c r="J42" s="178"/>
      <c r="K42" s="231"/>
      <c r="L42" s="122"/>
      <c r="M42" s="231"/>
      <c r="N42" s="137"/>
    </row>
    <row r="43" spans="2:14" x14ac:dyDescent="0.25">
      <c r="B43">
        <f t="shared" si="0"/>
        <v>34</v>
      </c>
      <c r="C43">
        <v>-719.99999999999989</v>
      </c>
      <c r="D43">
        <v>-1920</v>
      </c>
      <c r="E43">
        <v>2080</v>
      </c>
      <c r="F43">
        <v>0</v>
      </c>
      <c r="G43">
        <v>1020.7977988630898</v>
      </c>
      <c r="J43" s="178"/>
      <c r="K43" s="231"/>
      <c r="L43" s="122"/>
      <c r="M43" s="231"/>
      <c r="N43" s="137"/>
    </row>
    <row r="44" spans="2:14" x14ac:dyDescent="0.25">
      <c r="B44">
        <f t="shared" si="0"/>
        <v>35</v>
      </c>
      <c r="C44">
        <v>-304</v>
      </c>
      <c r="D44">
        <v>-2359.9999999999995</v>
      </c>
      <c r="E44">
        <v>1640.0000000000005</v>
      </c>
      <c r="F44">
        <v>-350</v>
      </c>
      <c r="G44">
        <v>1021.3847837244916</v>
      </c>
      <c r="J44" s="178"/>
      <c r="K44" s="231"/>
      <c r="L44" s="122"/>
      <c r="M44" s="231"/>
      <c r="N44" s="137"/>
    </row>
    <row r="45" spans="2:14" x14ac:dyDescent="0.25">
      <c r="B45">
        <f t="shared" si="0"/>
        <v>36</v>
      </c>
      <c r="C45">
        <v>152</v>
      </c>
      <c r="D45">
        <v>-2000</v>
      </c>
      <c r="E45">
        <v>2000</v>
      </c>
      <c r="F45">
        <v>0</v>
      </c>
      <c r="G45">
        <v>1020.4997132277273</v>
      </c>
      <c r="J45" s="178"/>
      <c r="K45" s="231"/>
      <c r="L45" s="122"/>
      <c r="M45" s="231"/>
      <c r="N45" s="137"/>
    </row>
    <row r="46" spans="2:14" x14ac:dyDescent="0.25">
      <c r="B46">
        <f t="shared" si="0"/>
        <v>37</v>
      </c>
      <c r="C46">
        <v>-959.00000000000034</v>
      </c>
      <c r="D46">
        <v>-1700.0000000000011</v>
      </c>
      <c r="E46">
        <v>1700.0000000000011</v>
      </c>
      <c r="F46">
        <v>-300</v>
      </c>
      <c r="G46">
        <v>868.12783918537957</v>
      </c>
      <c r="J46" s="178"/>
      <c r="K46" s="231"/>
      <c r="L46" s="122"/>
      <c r="M46" s="231"/>
      <c r="N46" s="137"/>
    </row>
    <row r="47" spans="2:14" x14ac:dyDescent="0.25">
      <c r="B47">
        <f t="shared" si="0"/>
        <v>38</v>
      </c>
      <c r="C47">
        <v>423.00000000000023</v>
      </c>
      <c r="D47">
        <v>-1920</v>
      </c>
      <c r="E47">
        <v>2080</v>
      </c>
      <c r="F47">
        <v>0</v>
      </c>
      <c r="G47">
        <v>1020.49691229989</v>
      </c>
      <c r="J47" s="178"/>
      <c r="K47" s="231"/>
      <c r="L47" s="122"/>
      <c r="M47" s="231"/>
      <c r="N47" s="137"/>
    </row>
    <row r="48" spans="2:14" x14ac:dyDescent="0.25">
      <c r="B48">
        <f t="shared" si="0"/>
        <v>39</v>
      </c>
      <c r="C48">
        <v>2150</v>
      </c>
      <c r="D48">
        <v>-2039.9999999999991</v>
      </c>
      <c r="E48">
        <v>2039.9999999999991</v>
      </c>
      <c r="F48">
        <v>0</v>
      </c>
      <c r="G48">
        <v>1041.1143928976035</v>
      </c>
      <c r="J48" s="178"/>
      <c r="K48" s="231"/>
      <c r="L48" s="122"/>
      <c r="M48" s="231"/>
      <c r="N48" s="137"/>
    </row>
    <row r="49" spans="2:14" x14ac:dyDescent="0.25">
      <c r="B49">
        <f t="shared" si="0"/>
        <v>40</v>
      </c>
      <c r="C49">
        <v>552.00000000000011</v>
      </c>
      <c r="D49">
        <v>-1900.0000000000005</v>
      </c>
      <c r="E49">
        <v>2099.9999999999995</v>
      </c>
      <c r="F49">
        <v>100</v>
      </c>
      <c r="G49">
        <v>1021.1085936916098</v>
      </c>
      <c r="J49" s="178"/>
      <c r="K49" s="231"/>
      <c r="L49" s="122"/>
      <c r="M49" s="231"/>
      <c r="N49" s="137"/>
    </row>
    <row r="50" spans="2:14" x14ac:dyDescent="0.25">
      <c r="B50">
        <f t="shared" si="0"/>
        <v>41</v>
      </c>
      <c r="C50">
        <v>260.00000000000006</v>
      </c>
      <c r="D50">
        <v>-1859.9999999999995</v>
      </c>
      <c r="E50">
        <v>1859.9999999999995</v>
      </c>
      <c r="F50">
        <v>-150</v>
      </c>
      <c r="G50">
        <v>949.09197087758423</v>
      </c>
      <c r="J50" s="178"/>
      <c r="K50" s="231"/>
      <c r="L50" s="122"/>
      <c r="M50" s="231"/>
      <c r="N50" s="137"/>
    </row>
    <row r="51" spans="2:14" x14ac:dyDescent="0.25">
      <c r="B51">
        <f t="shared" si="0"/>
        <v>42</v>
      </c>
      <c r="C51">
        <v>-130.00000000000003</v>
      </c>
      <c r="D51">
        <v>-2000</v>
      </c>
      <c r="E51">
        <v>2000</v>
      </c>
      <c r="F51">
        <v>0</v>
      </c>
      <c r="G51">
        <v>1020.9639486503717</v>
      </c>
      <c r="J51" s="178"/>
      <c r="K51" s="231"/>
      <c r="L51" s="122"/>
      <c r="M51" s="231"/>
      <c r="N51" s="137"/>
    </row>
    <row r="52" spans="2:14" x14ac:dyDescent="0.25">
      <c r="B52">
        <f t="shared" si="0"/>
        <v>43</v>
      </c>
      <c r="C52">
        <v>-381</v>
      </c>
      <c r="D52">
        <v>-1939.9999999999995</v>
      </c>
      <c r="E52">
        <v>2060.0000000000005</v>
      </c>
      <c r="F52">
        <v>0</v>
      </c>
      <c r="G52">
        <v>1020.5869149368058</v>
      </c>
      <c r="J52" s="178"/>
      <c r="K52" s="231"/>
      <c r="L52" s="122"/>
      <c r="M52" s="231"/>
      <c r="N52" s="137"/>
    </row>
    <row r="53" spans="2:14" x14ac:dyDescent="0.25">
      <c r="B53">
        <f t="shared" si="0"/>
        <v>44</v>
      </c>
      <c r="C53">
        <v>-544</v>
      </c>
      <c r="D53">
        <v>-1820.0000000000002</v>
      </c>
      <c r="E53">
        <v>2179.9999999999995</v>
      </c>
      <c r="F53">
        <v>180</v>
      </c>
      <c r="G53">
        <v>1021.0239421653135</v>
      </c>
      <c r="J53" s="178"/>
      <c r="K53" s="231"/>
      <c r="L53" s="122"/>
      <c r="M53" s="231"/>
      <c r="N53" s="137"/>
    </row>
    <row r="54" spans="2:14" x14ac:dyDescent="0.25">
      <c r="B54">
        <f t="shared" si="0"/>
        <v>45</v>
      </c>
      <c r="C54">
        <v>-1651.9999999999995</v>
      </c>
      <c r="D54">
        <v>-2359.9999999999995</v>
      </c>
      <c r="E54">
        <v>1640.0000000000005</v>
      </c>
      <c r="F54">
        <v>-400</v>
      </c>
      <c r="G54">
        <v>1020.7916333524048</v>
      </c>
      <c r="J54" s="178"/>
      <c r="K54" s="231"/>
      <c r="L54" s="122"/>
      <c r="M54" s="231"/>
      <c r="N54" s="137"/>
    </row>
    <row r="55" spans="2:14" x14ac:dyDescent="0.25">
      <c r="B55">
        <f t="shared" si="0"/>
        <v>46</v>
      </c>
      <c r="C55">
        <v>-443.99999999999994</v>
      </c>
      <c r="D55">
        <v>-2060.0000000000005</v>
      </c>
      <c r="E55">
        <v>1939.9999999999995</v>
      </c>
      <c r="F55">
        <v>0</v>
      </c>
      <c r="G55">
        <v>1020.9656129442275</v>
      </c>
      <c r="J55" s="178"/>
      <c r="K55" s="231"/>
      <c r="L55" s="122"/>
      <c r="M55" s="231"/>
      <c r="N55" s="137"/>
    </row>
    <row r="56" spans="2:14" x14ac:dyDescent="0.25">
      <c r="B56">
        <f t="shared" si="0"/>
        <v>47</v>
      </c>
      <c r="C56">
        <v>-434.99999999999994</v>
      </c>
      <c r="D56">
        <v>-1939.9999999999995</v>
      </c>
      <c r="E56">
        <v>2060.0000000000005</v>
      </c>
      <c r="F56">
        <v>0</v>
      </c>
      <c r="G56">
        <v>1020.6734070103207</v>
      </c>
      <c r="J56" s="178"/>
      <c r="K56" s="231"/>
      <c r="L56" s="122"/>
      <c r="M56" s="231"/>
      <c r="N56" s="137"/>
    </row>
    <row r="57" spans="2:14" x14ac:dyDescent="0.25">
      <c r="B57">
        <f t="shared" si="0"/>
        <v>48</v>
      </c>
      <c r="C57">
        <v>576</v>
      </c>
      <c r="D57">
        <v>-1980.0000000000005</v>
      </c>
      <c r="E57">
        <v>2019.9999999999995</v>
      </c>
      <c r="F57">
        <v>0</v>
      </c>
      <c r="G57">
        <v>1020.4261127951414</v>
      </c>
      <c r="J57" s="178"/>
      <c r="K57" s="231"/>
      <c r="L57" s="122"/>
      <c r="M57" s="231"/>
      <c r="N57" s="137"/>
    </row>
    <row r="58" spans="2:14" x14ac:dyDescent="0.25">
      <c r="B58">
        <f t="shared" si="0"/>
        <v>49</v>
      </c>
      <c r="C58">
        <v>-735.00000000000011</v>
      </c>
      <c r="D58">
        <v>-2060.0000000000005</v>
      </c>
      <c r="E58">
        <v>1939.9999999999995</v>
      </c>
      <c r="F58">
        <v>0</v>
      </c>
      <c r="G58">
        <v>1021.3511855957981</v>
      </c>
      <c r="J58" s="178"/>
      <c r="K58" s="231"/>
      <c r="L58" s="122"/>
      <c r="M58" s="231"/>
      <c r="N58" s="137"/>
    </row>
    <row r="59" spans="2:14" x14ac:dyDescent="0.25">
      <c r="B59">
        <f t="shared" si="0"/>
        <v>50</v>
      </c>
      <c r="C59">
        <v>-289.99999999999994</v>
      </c>
      <c r="D59">
        <v>-1959.9999999999991</v>
      </c>
      <c r="E59">
        <v>2040.0000000000009</v>
      </c>
      <c r="F59">
        <v>0</v>
      </c>
      <c r="G59">
        <v>1020.7540845823604</v>
      </c>
      <c r="J59" s="178"/>
      <c r="K59" s="231"/>
      <c r="L59" s="122"/>
      <c r="M59" s="231"/>
      <c r="N59" s="137"/>
    </row>
    <row r="60" spans="2:14" x14ac:dyDescent="0.25">
      <c r="B60">
        <f t="shared" si="0"/>
        <v>51</v>
      </c>
      <c r="C60">
        <v>-572.00000000000011</v>
      </c>
      <c r="D60">
        <v>-1960.0000000000009</v>
      </c>
      <c r="E60">
        <v>2039.9999999999991</v>
      </c>
      <c r="F60">
        <v>0</v>
      </c>
      <c r="G60">
        <v>1021.0696745849268</v>
      </c>
      <c r="J60" s="178"/>
      <c r="K60" s="231"/>
      <c r="L60" s="122"/>
      <c r="M60" s="231"/>
      <c r="N60" s="137"/>
    </row>
    <row r="61" spans="2:14" x14ac:dyDescent="0.25">
      <c r="B61">
        <f t="shared" si="0"/>
        <v>52</v>
      </c>
      <c r="C61">
        <v>-147.00000000000003</v>
      </c>
      <c r="D61">
        <v>-2080</v>
      </c>
      <c r="E61">
        <v>1920</v>
      </c>
      <c r="F61">
        <v>0</v>
      </c>
      <c r="G61">
        <v>1020.863467507317</v>
      </c>
      <c r="J61" s="178"/>
      <c r="K61" s="231"/>
      <c r="L61" s="122"/>
      <c r="M61" s="231"/>
      <c r="N61" s="137"/>
    </row>
    <row r="62" spans="2:14" x14ac:dyDescent="0.25">
      <c r="B62">
        <f t="shared" si="0"/>
        <v>53</v>
      </c>
      <c r="C62">
        <v>755.00000000000011</v>
      </c>
      <c r="D62">
        <v>-2080</v>
      </c>
      <c r="E62">
        <v>1920</v>
      </c>
      <c r="F62">
        <v>0</v>
      </c>
      <c r="G62">
        <v>1020.5801996570708</v>
      </c>
      <c r="J62" s="178"/>
      <c r="K62" s="231"/>
      <c r="L62" s="122"/>
      <c r="M62" s="231"/>
      <c r="N62" s="137"/>
    </row>
    <row r="63" spans="2:14" x14ac:dyDescent="0.25">
      <c r="B63">
        <f t="shared" si="0"/>
        <v>54</v>
      </c>
      <c r="C63">
        <v>450.00000000000017</v>
      </c>
      <c r="D63">
        <v>-1980.0000000000005</v>
      </c>
      <c r="E63">
        <v>2019.9999999999995</v>
      </c>
      <c r="F63">
        <v>0</v>
      </c>
      <c r="G63">
        <v>1021.1605564675004</v>
      </c>
      <c r="J63" s="178"/>
      <c r="K63" s="231"/>
      <c r="L63" s="122"/>
      <c r="M63" s="231"/>
      <c r="N63" s="137"/>
    </row>
    <row r="64" spans="2:14" x14ac:dyDescent="0.25">
      <c r="B64">
        <f t="shared" si="0"/>
        <v>55</v>
      </c>
      <c r="C64">
        <v>-155.00000000000003</v>
      </c>
      <c r="D64">
        <v>-2099.9999999999995</v>
      </c>
      <c r="E64">
        <v>1900.0000000000005</v>
      </c>
      <c r="F64">
        <v>-100</v>
      </c>
      <c r="G64">
        <v>1020.6696133309362</v>
      </c>
      <c r="J64" s="178"/>
      <c r="K64" s="231"/>
      <c r="L64" s="122"/>
      <c r="M64" s="231"/>
      <c r="N64" s="137"/>
    </row>
    <row r="65" spans="2:14" x14ac:dyDescent="0.25">
      <c r="B65">
        <f t="shared" si="0"/>
        <v>56</v>
      </c>
      <c r="C65">
        <v>-2142</v>
      </c>
      <c r="D65">
        <v>-2160</v>
      </c>
      <c r="E65">
        <v>1839.9999999999998</v>
      </c>
      <c r="F65">
        <v>-150</v>
      </c>
      <c r="G65">
        <v>1020.5645845076443</v>
      </c>
      <c r="J65" s="178"/>
      <c r="K65" s="231"/>
      <c r="L65" s="122"/>
      <c r="M65" s="231"/>
      <c r="N65" s="137"/>
    </row>
    <row r="66" spans="2:14" x14ac:dyDescent="0.25">
      <c r="B66">
        <f t="shared" si="0"/>
        <v>57</v>
      </c>
      <c r="C66">
        <v>-1837.0000000000005</v>
      </c>
      <c r="D66">
        <v>-2440.0000000000014</v>
      </c>
      <c r="E66">
        <v>1559.9999999999986</v>
      </c>
      <c r="F66">
        <v>-500</v>
      </c>
      <c r="G66">
        <v>1020.4415614667278</v>
      </c>
      <c r="J66" s="178"/>
      <c r="K66" s="231"/>
      <c r="L66" s="122"/>
      <c r="M66" s="231"/>
      <c r="N66" s="137"/>
    </row>
    <row r="67" spans="2:14" x14ac:dyDescent="0.25">
      <c r="B67">
        <f t="shared" si="0"/>
        <v>58</v>
      </c>
      <c r="C67">
        <v>162.00000000000006</v>
      </c>
      <c r="D67">
        <v>-1900.0000000000005</v>
      </c>
      <c r="E67">
        <v>2099.9999999999995</v>
      </c>
      <c r="F67">
        <v>100</v>
      </c>
      <c r="G67">
        <v>1021.0220045718592</v>
      </c>
      <c r="J67" s="178"/>
      <c r="K67" s="231"/>
      <c r="L67" s="122"/>
      <c r="M67" s="231"/>
      <c r="N67" s="137"/>
    </row>
    <row r="68" spans="2:14" x14ac:dyDescent="0.25">
      <c r="B68">
        <f t="shared" si="0"/>
        <v>59</v>
      </c>
      <c r="C68">
        <v>-2076</v>
      </c>
      <c r="D68">
        <v>-2219.9999999999991</v>
      </c>
      <c r="E68">
        <v>1780.0000000000011</v>
      </c>
      <c r="F68">
        <v>-250</v>
      </c>
      <c r="G68">
        <v>1021.1969261231991</v>
      </c>
      <c r="J68" s="178"/>
      <c r="K68" s="231"/>
      <c r="L68" s="122"/>
      <c r="M68" s="231"/>
      <c r="N68" s="137"/>
    </row>
    <row r="69" spans="2:14" x14ac:dyDescent="0.25">
      <c r="B69">
        <f t="shared" si="0"/>
        <v>60</v>
      </c>
      <c r="C69">
        <v>-173.99999999999997</v>
      </c>
      <c r="D69">
        <v>-2019.9999999999995</v>
      </c>
      <c r="E69">
        <v>1980.0000000000005</v>
      </c>
      <c r="F69">
        <v>0</v>
      </c>
      <c r="G69">
        <v>1021.0447544260253</v>
      </c>
      <c r="J69" s="178"/>
      <c r="K69" s="231"/>
      <c r="L69" s="122"/>
      <c r="M69" s="231"/>
      <c r="N69" s="137"/>
    </row>
    <row r="70" spans="2:14" x14ac:dyDescent="0.25">
      <c r="B70">
        <f t="shared" si="0"/>
        <v>61</v>
      </c>
      <c r="C70">
        <v>-358.00000000000011</v>
      </c>
      <c r="D70">
        <v>-2100.0000000000014</v>
      </c>
      <c r="E70">
        <v>1899.9999999999986</v>
      </c>
      <c r="F70">
        <v>-100</v>
      </c>
      <c r="G70">
        <v>1020.8685685731429</v>
      </c>
      <c r="J70" s="178"/>
      <c r="K70" s="231"/>
      <c r="L70" s="122"/>
      <c r="M70" s="231"/>
      <c r="N70" s="137"/>
    </row>
    <row r="71" spans="2:14" x14ac:dyDescent="0.25">
      <c r="B71">
        <f t="shared" si="0"/>
        <v>62</v>
      </c>
      <c r="C71">
        <v>885</v>
      </c>
      <c r="D71">
        <v>-1959.9999999999991</v>
      </c>
      <c r="E71">
        <v>2040.0000000000009</v>
      </c>
      <c r="F71">
        <v>0</v>
      </c>
      <c r="G71">
        <v>1021.2696448553352</v>
      </c>
      <c r="J71" s="178"/>
      <c r="K71" s="231"/>
      <c r="L71" s="122"/>
      <c r="M71" s="231"/>
      <c r="N71" s="137"/>
    </row>
    <row r="72" spans="2:14" x14ac:dyDescent="0.25">
      <c r="B72">
        <f t="shared" si="0"/>
        <v>63</v>
      </c>
      <c r="C72">
        <v>-708</v>
      </c>
      <c r="D72">
        <v>-2000</v>
      </c>
      <c r="E72">
        <v>2000</v>
      </c>
      <c r="F72">
        <v>0</v>
      </c>
      <c r="G72">
        <v>1020.6955602593561</v>
      </c>
      <c r="J72" s="178"/>
      <c r="K72" s="231"/>
      <c r="L72" s="122"/>
      <c r="M72" s="231"/>
      <c r="N72" s="137"/>
    </row>
    <row r="73" spans="2:14" x14ac:dyDescent="0.25">
      <c r="B73">
        <f t="shared" si="0"/>
        <v>64</v>
      </c>
      <c r="C73">
        <v>-2805.0000000000009</v>
      </c>
      <c r="D73">
        <v>-2280.0000000000009</v>
      </c>
      <c r="E73">
        <v>1799.9999999999989</v>
      </c>
      <c r="F73">
        <v>-200</v>
      </c>
      <c r="G73">
        <v>1040.8418343381725</v>
      </c>
      <c r="J73" s="178"/>
      <c r="K73" s="231"/>
      <c r="L73" s="122"/>
      <c r="M73" s="231"/>
      <c r="N73" s="137"/>
    </row>
    <row r="74" spans="2:14" x14ac:dyDescent="0.25">
      <c r="B74">
        <f t="shared" si="0"/>
        <v>65</v>
      </c>
      <c r="C74">
        <v>-1989.9999999999998</v>
      </c>
      <c r="D74">
        <v>-2239.9999999999986</v>
      </c>
      <c r="E74">
        <v>1760.0000000000016</v>
      </c>
      <c r="F74">
        <v>-250</v>
      </c>
      <c r="G74">
        <v>1020.8760337266827</v>
      </c>
      <c r="J74" s="178"/>
      <c r="K74" s="231"/>
      <c r="L74" s="122"/>
      <c r="M74" s="231"/>
      <c r="N74" s="137"/>
    </row>
    <row r="75" spans="2:14" x14ac:dyDescent="0.25">
      <c r="B75">
        <f t="shared" si="0"/>
        <v>66</v>
      </c>
      <c r="C75">
        <v>-955.00000000000023</v>
      </c>
      <c r="D75">
        <v>-1840.0000000000016</v>
      </c>
      <c r="E75">
        <v>2159.9999999999982</v>
      </c>
      <c r="F75">
        <v>160</v>
      </c>
      <c r="G75">
        <v>1020.6960627961954</v>
      </c>
      <c r="J75" s="178"/>
      <c r="K75" s="231"/>
      <c r="L75" s="122"/>
      <c r="M75" s="231"/>
      <c r="N75" s="137"/>
    </row>
    <row r="76" spans="2:14" x14ac:dyDescent="0.25">
      <c r="B76">
        <f t="shared" ref="B76:B134" si="1">1+B75</f>
        <v>67</v>
      </c>
      <c r="C76">
        <v>-569.99999999999989</v>
      </c>
      <c r="D76">
        <v>-1979.9999999999986</v>
      </c>
      <c r="E76">
        <v>2020.0000000000014</v>
      </c>
      <c r="F76">
        <v>0</v>
      </c>
      <c r="G76">
        <v>1021.343916332036</v>
      </c>
      <c r="J76" s="178"/>
      <c r="K76" s="231"/>
      <c r="L76" s="122"/>
      <c r="M76" s="231"/>
      <c r="N76" s="137"/>
    </row>
    <row r="77" spans="2:14" x14ac:dyDescent="0.25">
      <c r="B77">
        <f t="shared" si="1"/>
        <v>68</v>
      </c>
      <c r="C77">
        <v>1176.0000000000002</v>
      </c>
      <c r="D77">
        <v>-2120.0000000000009</v>
      </c>
      <c r="E77">
        <v>1879.9999999999991</v>
      </c>
      <c r="F77">
        <v>-100</v>
      </c>
      <c r="G77">
        <v>1020.8632600375424</v>
      </c>
      <c r="J77" s="178"/>
      <c r="K77" s="231"/>
      <c r="L77" s="122"/>
      <c r="M77" s="231"/>
      <c r="N77" s="137"/>
    </row>
    <row r="78" spans="2:14" x14ac:dyDescent="0.25">
      <c r="B78">
        <f t="shared" si="1"/>
        <v>69</v>
      </c>
      <c r="C78">
        <v>-2208.0000000000005</v>
      </c>
      <c r="D78">
        <v>-1759.9999999999998</v>
      </c>
      <c r="E78">
        <v>1759.9999999999998</v>
      </c>
      <c r="F78">
        <v>-250</v>
      </c>
      <c r="G78">
        <v>898.03724786521764</v>
      </c>
      <c r="J78" s="178"/>
      <c r="K78" s="231"/>
      <c r="L78" s="122"/>
      <c r="M78" s="231"/>
      <c r="N78" s="137"/>
    </row>
    <row r="79" spans="2:14" x14ac:dyDescent="0.25">
      <c r="B79">
        <f t="shared" si="1"/>
        <v>70</v>
      </c>
      <c r="C79">
        <v>-1408.0000000000002</v>
      </c>
      <c r="D79">
        <v>-1839.9999999999998</v>
      </c>
      <c r="E79">
        <v>1839.9999999999998</v>
      </c>
      <c r="F79">
        <v>-150</v>
      </c>
      <c r="G79">
        <v>939.4547976845929</v>
      </c>
      <c r="J79" s="178"/>
      <c r="K79" s="231"/>
      <c r="L79" s="122"/>
      <c r="M79" s="231"/>
      <c r="N79" s="137"/>
    </row>
    <row r="80" spans="2:14" x14ac:dyDescent="0.25">
      <c r="B80">
        <f t="shared" si="1"/>
        <v>71</v>
      </c>
      <c r="C80">
        <v>1504.0000000000002</v>
      </c>
      <c r="D80">
        <v>-1759.9999999999998</v>
      </c>
      <c r="E80">
        <v>2240</v>
      </c>
      <c r="F80">
        <v>250</v>
      </c>
      <c r="G80">
        <v>1020.9371535904542</v>
      </c>
      <c r="J80" s="178"/>
      <c r="K80" s="231"/>
      <c r="L80" s="122"/>
      <c r="M80" s="231"/>
      <c r="N80" s="137"/>
    </row>
    <row r="81" spans="2:14" x14ac:dyDescent="0.25">
      <c r="B81">
        <f t="shared" si="1"/>
        <v>72</v>
      </c>
      <c r="C81">
        <v>1086</v>
      </c>
      <c r="D81">
        <v>-1859.9999999999995</v>
      </c>
      <c r="E81">
        <v>2140.0000000000005</v>
      </c>
      <c r="F81">
        <v>150</v>
      </c>
      <c r="G81">
        <v>1020.9520035420903</v>
      </c>
      <c r="J81" s="178"/>
      <c r="K81" s="231"/>
      <c r="L81" s="122"/>
      <c r="M81" s="231"/>
      <c r="N81" s="137"/>
    </row>
    <row r="82" spans="2:14" x14ac:dyDescent="0.25">
      <c r="B82">
        <f t="shared" si="1"/>
        <v>73</v>
      </c>
      <c r="C82">
        <v>-945.00000000000011</v>
      </c>
      <c r="D82">
        <v>-2160</v>
      </c>
      <c r="E82">
        <v>1839.9999999999998</v>
      </c>
      <c r="F82">
        <v>-150</v>
      </c>
      <c r="G82">
        <v>1020.7357824641234</v>
      </c>
      <c r="J82" s="178"/>
      <c r="K82" s="231"/>
      <c r="L82" s="122"/>
      <c r="M82" s="231"/>
      <c r="N82" s="137"/>
    </row>
    <row r="83" spans="2:14" x14ac:dyDescent="0.25">
      <c r="B83">
        <f t="shared" si="1"/>
        <v>74</v>
      </c>
      <c r="C83">
        <v>-2010.0000000000002</v>
      </c>
      <c r="D83">
        <v>-2240</v>
      </c>
      <c r="E83">
        <v>1759.9999999999998</v>
      </c>
      <c r="F83">
        <v>-250</v>
      </c>
      <c r="G83">
        <v>1020.8588633926195</v>
      </c>
      <c r="J83" s="178"/>
      <c r="K83" s="231"/>
      <c r="L83" s="122"/>
      <c r="M83" s="231"/>
      <c r="N83" s="137"/>
    </row>
    <row r="84" spans="2:14" x14ac:dyDescent="0.25">
      <c r="B84">
        <f t="shared" si="1"/>
        <v>75</v>
      </c>
      <c r="C84">
        <v>-1254.0000000000002</v>
      </c>
      <c r="D84">
        <v>-2160</v>
      </c>
      <c r="E84">
        <v>1839.9999999999998</v>
      </c>
      <c r="F84">
        <v>-150</v>
      </c>
      <c r="G84">
        <v>1020.5252828629077</v>
      </c>
      <c r="J84" s="178"/>
      <c r="K84" s="231"/>
      <c r="L84" s="122"/>
      <c r="M84" s="231"/>
      <c r="N84" s="137"/>
    </row>
    <row r="85" spans="2:14" x14ac:dyDescent="0.25">
      <c r="B85">
        <f t="shared" si="1"/>
        <v>76</v>
      </c>
      <c r="C85">
        <v>-3024.0000000000009</v>
      </c>
      <c r="D85">
        <v>-2800.0000000000009</v>
      </c>
      <c r="E85">
        <v>1199.9999999999993</v>
      </c>
      <c r="F85">
        <v>-800</v>
      </c>
      <c r="G85">
        <v>1020.8267037563799</v>
      </c>
      <c r="J85" s="178"/>
      <c r="K85" s="231"/>
      <c r="L85" s="122"/>
      <c r="M85" s="231"/>
      <c r="N85" s="137"/>
    </row>
    <row r="86" spans="2:14" x14ac:dyDescent="0.25">
      <c r="B86">
        <f t="shared" si="1"/>
        <v>77</v>
      </c>
      <c r="C86">
        <v>844</v>
      </c>
      <c r="D86">
        <v>-1899.9999999999986</v>
      </c>
      <c r="E86">
        <v>2100.0000000000014</v>
      </c>
      <c r="F86">
        <v>100</v>
      </c>
      <c r="G86">
        <v>1020.8631791427965</v>
      </c>
      <c r="J86" s="178"/>
      <c r="K86" s="231"/>
      <c r="L86" s="122"/>
      <c r="M86" s="231"/>
      <c r="N86" s="137"/>
    </row>
    <row r="87" spans="2:14" x14ac:dyDescent="0.25">
      <c r="B87">
        <f t="shared" si="1"/>
        <v>78</v>
      </c>
      <c r="C87">
        <v>816.00000000000023</v>
      </c>
      <c r="D87">
        <v>-1860.0000000000011</v>
      </c>
      <c r="E87">
        <v>2139.9999999999986</v>
      </c>
      <c r="F87">
        <v>150</v>
      </c>
      <c r="G87">
        <v>1020.7766471954189</v>
      </c>
      <c r="J87" s="178"/>
      <c r="K87" s="231"/>
      <c r="L87" s="122"/>
      <c r="M87" s="231"/>
      <c r="N87" s="137"/>
    </row>
    <row r="88" spans="2:14" x14ac:dyDescent="0.25">
      <c r="B88">
        <f t="shared" si="1"/>
        <v>79</v>
      </c>
      <c r="C88">
        <v>-201.00000000000003</v>
      </c>
      <c r="D88">
        <v>-1939.9999999999995</v>
      </c>
      <c r="E88">
        <v>2060.0000000000005</v>
      </c>
      <c r="F88">
        <v>0</v>
      </c>
      <c r="G88">
        <v>1020.7926611388606</v>
      </c>
      <c r="J88" s="178"/>
      <c r="K88" s="231"/>
      <c r="L88" s="122"/>
      <c r="M88" s="231"/>
      <c r="N88" s="137"/>
    </row>
    <row r="89" spans="2:14" x14ac:dyDescent="0.25">
      <c r="B89">
        <f t="shared" si="1"/>
        <v>80</v>
      </c>
      <c r="C89">
        <v>-852.00000000000011</v>
      </c>
      <c r="D89">
        <v>-2240</v>
      </c>
      <c r="E89">
        <v>1759.9999999999998</v>
      </c>
      <c r="F89">
        <v>-250</v>
      </c>
      <c r="G89">
        <v>1020.8473604179437</v>
      </c>
      <c r="J89" s="178"/>
      <c r="K89" s="231"/>
      <c r="L89" s="122"/>
      <c r="M89" s="231"/>
      <c r="N89" s="137"/>
    </row>
    <row r="90" spans="2:14" x14ac:dyDescent="0.25">
      <c r="B90">
        <f t="shared" si="1"/>
        <v>81</v>
      </c>
      <c r="C90">
        <v>1428.0000000000002</v>
      </c>
      <c r="D90">
        <v>-1820.0000000000002</v>
      </c>
      <c r="E90">
        <v>2179.9999999999995</v>
      </c>
      <c r="F90">
        <v>200</v>
      </c>
      <c r="G90">
        <v>1020.8272774875032</v>
      </c>
      <c r="J90" s="178"/>
      <c r="K90" s="231"/>
      <c r="L90" s="122"/>
      <c r="M90" s="231"/>
      <c r="N90" s="137"/>
    </row>
    <row r="91" spans="2:14" x14ac:dyDescent="0.25">
      <c r="B91">
        <f t="shared" si="1"/>
        <v>82</v>
      </c>
      <c r="C91">
        <v>0</v>
      </c>
      <c r="D91">
        <v>-1959.9999999999991</v>
      </c>
      <c r="E91">
        <v>2040.0000000000009</v>
      </c>
      <c r="F91">
        <v>0</v>
      </c>
      <c r="G91">
        <v>1021.2655372953482</v>
      </c>
      <c r="J91" s="178"/>
      <c r="K91" s="231"/>
      <c r="L91" s="122"/>
      <c r="M91" s="231"/>
      <c r="N91" s="137"/>
    </row>
    <row r="92" spans="2:14" x14ac:dyDescent="0.25">
      <c r="B92">
        <f t="shared" si="1"/>
        <v>83</v>
      </c>
      <c r="C92">
        <v>-824</v>
      </c>
      <c r="D92">
        <v>-2080</v>
      </c>
      <c r="E92">
        <v>1920</v>
      </c>
      <c r="F92">
        <v>0</v>
      </c>
      <c r="G92">
        <v>1020.9759717474103</v>
      </c>
      <c r="J92" s="178"/>
      <c r="K92" s="231"/>
      <c r="L92" s="122"/>
      <c r="M92" s="231"/>
      <c r="N92" s="137"/>
    </row>
    <row r="93" spans="2:14" x14ac:dyDescent="0.25">
      <c r="B93">
        <f t="shared" si="1"/>
        <v>84</v>
      </c>
      <c r="C93">
        <v>618</v>
      </c>
      <c r="D93">
        <v>-2000</v>
      </c>
      <c r="E93">
        <v>2000</v>
      </c>
      <c r="F93">
        <v>0</v>
      </c>
      <c r="G93">
        <v>1020.4921409311551</v>
      </c>
      <c r="J93" s="178"/>
      <c r="K93" s="231"/>
      <c r="L93" s="122"/>
      <c r="M93" s="231"/>
      <c r="N93" s="137"/>
    </row>
    <row r="94" spans="2:14" x14ac:dyDescent="0.25">
      <c r="B94">
        <f t="shared" si="1"/>
        <v>85</v>
      </c>
      <c r="C94">
        <v>-3509.9999999999995</v>
      </c>
      <c r="D94">
        <v>-2220.0000000000005</v>
      </c>
      <c r="E94">
        <v>1779.9999999999993</v>
      </c>
      <c r="F94">
        <v>-250</v>
      </c>
      <c r="G94">
        <v>1021.1102019071327</v>
      </c>
      <c r="J94" s="178"/>
      <c r="K94" s="231"/>
      <c r="L94" s="122"/>
      <c r="M94" s="231"/>
      <c r="N94" s="137"/>
    </row>
    <row r="95" spans="2:14" x14ac:dyDescent="0.25">
      <c r="B95">
        <f t="shared" si="1"/>
        <v>86</v>
      </c>
      <c r="C95">
        <v>-2405</v>
      </c>
      <c r="D95">
        <v>-2199.9999999999991</v>
      </c>
      <c r="E95">
        <v>1800.0000000000007</v>
      </c>
      <c r="F95">
        <v>-200</v>
      </c>
      <c r="G95">
        <v>1021.2894628275527</v>
      </c>
      <c r="J95" s="178"/>
      <c r="K95" s="231"/>
      <c r="L95" s="122"/>
      <c r="M95" s="231"/>
      <c r="N95" s="137"/>
    </row>
    <row r="96" spans="2:14" x14ac:dyDescent="0.25">
      <c r="B96">
        <f t="shared" si="1"/>
        <v>87</v>
      </c>
      <c r="C96">
        <v>-4025.0000000000009</v>
      </c>
      <c r="D96">
        <v>-2199.9999999999991</v>
      </c>
      <c r="E96">
        <v>1800.0000000000007</v>
      </c>
      <c r="F96">
        <v>-200</v>
      </c>
      <c r="G96">
        <v>1021.326382731487</v>
      </c>
      <c r="J96" s="178"/>
      <c r="K96" s="231"/>
      <c r="L96" s="122"/>
      <c r="M96" s="231"/>
      <c r="N96" s="137"/>
    </row>
    <row r="97" spans="2:14" x14ac:dyDescent="0.25">
      <c r="B97">
        <f t="shared" si="1"/>
        <v>88</v>
      </c>
      <c r="C97">
        <v>2235</v>
      </c>
      <c r="D97">
        <v>-1800.0000000000007</v>
      </c>
      <c r="E97">
        <v>2199.9999999999991</v>
      </c>
      <c r="F97">
        <v>200</v>
      </c>
      <c r="G97">
        <v>1020.8249680746919</v>
      </c>
      <c r="J97" s="178"/>
      <c r="K97" s="231"/>
      <c r="L97" s="122"/>
      <c r="M97" s="231"/>
      <c r="N97" s="137"/>
    </row>
    <row r="98" spans="2:14" x14ac:dyDescent="0.25">
      <c r="B98">
        <f t="shared" si="1"/>
        <v>89</v>
      </c>
      <c r="C98">
        <v>880.00000000000011</v>
      </c>
      <c r="D98">
        <v>-1820.0000000000002</v>
      </c>
      <c r="E98">
        <v>2179.9999999999995</v>
      </c>
      <c r="F98">
        <v>200</v>
      </c>
      <c r="G98">
        <v>1020.903452968997</v>
      </c>
      <c r="J98" s="178"/>
      <c r="K98" s="231"/>
      <c r="L98" s="122"/>
      <c r="M98" s="231"/>
      <c r="N98" s="137"/>
    </row>
    <row r="99" spans="2:14" x14ac:dyDescent="0.25">
      <c r="B99">
        <f t="shared" si="1"/>
        <v>90</v>
      </c>
      <c r="C99">
        <v>-835.00000000000011</v>
      </c>
      <c r="D99">
        <v>-1820.0000000000002</v>
      </c>
      <c r="E99">
        <v>2179.9999999999995</v>
      </c>
      <c r="F99">
        <v>200</v>
      </c>
      <c r="G99">
        <v>1020.7602898501881</v>
      </c>
      <c r="J99" s="178"/>
      <c r="K99" s="231"/>
      <c r="L99" s="122"/>
      <c r="M99" s="231"/>
      <c r="N99" s="137"/>
    </row>
    <row r="100" spans="2:14" x14ac:dyDescent="0.25">
      <c r="B100">
        <f t="shared" si="1"/>
        <v>91</v>
      </c>
      <c r="C100">
        <v>720.00000000000011</v>
      </c>
      <c r="D100">
        <v>-2260</v>
      </c>
      <c r="E100">
        <v>1740.0000000000002</v>
      </c>
      <c r="F100">
        <v>-250</v>
      </c>
      <c r="G100">
        <v>1021.3441973589248</v>
      </c>
      <c r="J100" s="178"/>
      <c r="K100" s="231"/>
      <c r="L100" s="122"/>
      <c r="M100" s="231"/>
      <c r="N100" s="137"/>
    </row>
    <row r="101" spans="2:14" x14ac:dyDescent="0.25">
      <c r="B101">
        <f t="shared" si="1"/>
        <v>92</v>
      </c>
      <c r="C101">
        <v>716.00000000000023</v>
      </c>
      <c r="D101">
        <v>-1980.0000000000005</v>
      </c>
      <c r="E101">
        <v>2019.9999999999995</v>
      </c>
      <c r="F101">
        <v>0</v>
      </c>
      <c r="G101">
        <v>1020.6411705083632</v>
      </c>
      <c r="J101" s="178"/>
      <c r="K101" s="231"/>
      <c r="L101" s="122"/>
      <c r="M101" s="231"/>
      <c r="N101" s="137"/>
    </row>
    <row r="102" spans="2:14" x14ac:dyDescent="0.25">
      <c r="B102">
        <f t="shared" si="1"/>
        <v>93</v>
      </c>
      <c r="C102">
        <v>-543</v>
      </c>
      <c r="D102">
        <v>-2039.9999999999991</v>
      </c>
      <c r="E102">
        <v>1960.0000000000009</v>
      </c>
      <c r="F102">
        <v>0</v>
      </c>
      <c r="G102">
        <v>1020.5429395729866</v>
      </c>
      <c r="J102" s="178"/>
      <c r="K102" s="231"/>
      <c r="L102" s="122"/>
      <c r="M102" s="231"/>
      <c r="N102" s="137"/>
    </row>
    <row r="103" spans="2:14" x14ac:dyDescent="0.25">
      <c r="B103">
        <f t="shared" si="1"/>
        <v>94</v>
      </c>
      <c r="C103">
        <v>-2916.0000000000009</v>
      </c>
      <c r="D103">
        <v>-2379.9999999999991</v>
      </c>
      <c r="E103">
        <v>1620.0000000000009</v>
      </c>
      <c r="F103">
        <v>-400</v>
      </c>
      <c r="G103">
        <v>1021.1516108383714</v>
      </c>
      <c r="J103" s="178"/>
      <c r="K103" s="231"/>
      <c r="L103" s="122"/>
      <c r="M103" s="231"/>
      <c r="N103" s="137"/>
    </row>
    <row r="104" spans="2:14" x14ac:dyDescent="0.25">
      <c r="B104">
        <f t="shared" si="1"/>
        <v>95</v>
      </c>
      <c r="C104">
        <v>855.00000000000023</v>
      </c>
      <c r="D104">
        <v>-2179.9999999999995</v>
      </c>
      <c r="E104">
        <v>1820.0000000000002</v>
      </c>
      <c r="F104">
        <v>-200</v>
      </c>
      <c r="G104">
        <v>1020.428568863667</v>
      </c>
      <c r="J104" s="178"/>
      <c r="K104" s="231"/>
      <c r="L104" s="122"/>
      <c r="M104" s="231"/>
      <c r="N104" s="137"/>
    </row>
    <row r="105" spans="2:14" x14ac:dyDescent="0.25">
      <c r="B105">
        <f t="shared" si="1"/>
        <v>96</v>
      </c>
      <c r="C105">
        <v>-1793.0000000000002</v>
      </c>
      <c r="D105">
        <v>-1839.9999999999998</v>
      </c>
      <c r="E105">
        <v>2160</v>
      </c>
      <c r="F105">
        <v>200</v>
      </c>
      <c r="G105">
        <v>1020.4600064045262</v>
      </c>
      <c r="J105" s="178"/>
      <c r="K105" s="231"/>
      <c r="L105" s="122"/>
      <c r="M105" s="231"/>
      <c r="N105" s="137"/>
    </row>
    <row r="106" spans="2:14" x14ac:dyDescent="0.25">
      <c r="B106">
        <f t="shared" si="1"/>
        <v>97</v>
      </c>
      <c r="C106">
        <v>-648.00000000000023</v>
      </c>
      <c r="D106">
        <v>-1980.0000000000005</v>
      </c>
      <c r="E106">
        <v>2019.9999999999995</v>
      </c>
      <c r="F106">
        <v>0</v>
      </c>
      <c r="G106">
        <v>1021.0253669924876</v>
      </c>
      <c r="J106" s="178"/>
      <c r="K106" s="231"/>
      <c r="L106" s="122"/>
      <c r="M106" s="231"/>
      <c r="N106" s="137"/>
    </row>
    <row r="107" spans="2:14" x14ac:dyDescent="0.25">
      <c r="B107">
        <f t="shared" si="1"/>
        <v>98</v>
      </c>
      <c r="C107">
        <v>-640</v>
      </c>
      <c r="D107">
        <v>-1959.9999999999991</v>
      </c>
      <c r="E107">
        <v>2040.0000000000009</v>
      </c>
      <c r="F107">
        <v>0</v>
      </c>
      <c r="G107">
        <v>1021.3093853527271</v>
      </c>
      <c r="J107" s="178"/>
      <c r="K107" s="231"/>
      <c r="L107" s="122"/>
      <c r="M107" s="231"/>
      <c r="N107" s="137"/>
    </row>
    <row r="108" spans="2:14" x14ac:dyDescent="0.25">
      <c r="B108">
        <f t="shared" si="1"/>
        <v>99</v>
      </c>
      <c r="C108">
        <v>318.00000000000006</v>
      </c>
      <c r="D108">
        <v>-1980.0000000000005</v>
      </c>
      <c r="E108">
        <v>2019.9999999999995</v>
      </c>
      <c r="F108">
        <v>0</v>
      </c>
      <c r="G108">
        <v>1020.9517188015681</v>
      </c>
      <c r="J108" s="178"/>
      <c r="K108" s="231"/>
      <c r="L108" s="122"/>
      <c r="M108" s="231"/>
      <c r="N108" s="137"/>
    </row>
    <row r="109" spans="2:14" x14ac:dyDescent="0.25">
      <c r="B109">
        <f t="shared" si="1"/>
        <v>100</v>
      </c>
      <c r="C109">
        <v>0</v>
      </c>
      <c r="D109">
        <v>-2019.9999999999995</v>
      </c>
      <c r="E109">
        <v>1980.0000000000005</v>
      </c>
      <c r="F109">
        <v>0</v>
      </c>
      <c r="G109">
        <v>1020.6874242938615</v>
      </c>
      <c r="J109" s="178"/>
      <c r="K109" s="231"/>
      <c r="L109" s="122"/>
      <c r="M109" s="231"/>
      <c r="N109" s="137"/>
    </row>
    <row r="110" spans="2:14" x14ac:dyDescent="0.25">
      <c r="B110">
        <f t="shared" si="1"/>
        <v>101</v>
      </c>
      <c r="C110">
        <v>660</v>
      </c>
      <c r="D110">
        <v>-2099.9999999999995</v>
      </c>
      <c r="E110">
        <v>1900.0000000000005</v>
      </c>
      <c r="F110">
        <v>-100</v>
      </c>
      <c r="G110">
        <v>1021.397243836557</v>
      </c>
      <c r="J110" s="178"/>
      <c r="K110" s="231"/>
      <c r="L110" s="122"/>
      <c r="M110" s="231"/>
      <c r="N110" s="137"/>
    </row>
    <row r="111" spans="2:14" x14ac:dyDescent="0.25">
      <c r="B111">
        <f t="shared" si="1"/>
        <v>102</v>
      </c>
      <c r="C111">
        <v>156.99999999999997</v>
      </c>
      <c r="D111">
        <v>-1839.9999999999998</v>
      </c>
      <c r="E111">
        <v>2160</v>
      </c>
      <c r="F111">
        <v>150</v>
      </c>
      <c r="G111">
        <v>1021.1113106574356</v>
      </c>
      <c r="J111" s="178"/>
      <c r="K111" s="231"/>
      <c r="L111" s="122"/>
      <c r="M111" s="231"/>
      <c r="N111" s="137"/>
    </row>
    <row r="112" spans="2:14" x14ac:dyDescent="0.25">
      <c r="B112">
        <f t="shared" si="1"/>
        <v>103</v>
      </c>
      <c r="C112">
        <v>-1976.0000000000002</v>
      </c>
      <c r="D112">
        <v>-2099.9999999999995</v>
      </c>
      <c r="E112">
        <v>1900.0000000000005</v>
      </c>
      <c r="F112">
        <v>-100</v>
      </c>
      <c r="G112">
        <v>1020.996315772391</v>
      </c>
      <c r="J112" s="178"/>
      <c r="K112" s="231"/>
      <c r="L112" s="122"/>
      <c r="M112" s="231"/>
      <c r="N112" s="137"/>
    </row>
    <row r="113" spans="2:14" x14ac:dyDescent="0.25">
      <c r="B113">
        <f t="shared" si="1"/>
        <v>104</v>
      </c>
      <c r="C113">
        <v>-1159.9999999999998</v>
      </c>
      <c r="D113">
        <v>-2140.0000000000005</v>
      </c>
      <c r="E113">
        <v>1859.9999999999995</v>
      </c>
      <c r="F113">
        <v>-150</v>
      </c>
      <c r="G113">
        <v>1021.0987074290704</v>
      </c>
      <c r="J113" s="178"/>
      <c r="K113" s="231"/>
      <c r="L113" s="122"/>
      <c r="M113" s="231"/>
      <c r="N113" s="137"/>
    </row>
    <row r="114" spans="2:14" x14ac:dyDescent="0.25">
      <c r="B114">
        <f t="shared" si="1"/>
        <v>105</v>
      </c>
      <c r="C114">
        <v>0</v>
      </c>
      <c r="D114">
        <v>-2200.0000000000009</v>
      </c>
      <c r="E114">
        <v>1799.9999999999989</v>
      </c>
      <c r="F114">
        <v>-200</v>
      </c>
      <c r="G114">
        <v>1020.7537058440732</v>
      </c>
      <c r="J114" s="178"/>
      <c r="K114" s="231"/>
      <c r="L114" s="122"/>
      <c r="M114" s="231"/>
      <c r="N114" s="137"/>
    </row>
    <row r="115" spans="2:14" x14ac:dyDescent="0.25">
      <c r="B115">
        <f t="shared" si="1"/>
        <v>106</v>
      </c>
      <c r="C115">
        <v>-1260</v>
      </c>
      <c r="D115">
        <v>-2300.0000000000009</v>
      </c>
      <c r="E115">
        <v>1699.9999999999993</v>
      </c>
      <c r="F115">
        <v>-300</v>
      </c>
      <c r="G115">
        <v>1020.8971600407926</v>
      </c>
      <c r="J115" s="178"/>
      <c r="K115" s="231"/>
      <c r="L115" s="122"/>
      <c r="M115" s="231"/>
      <c r="N115" s="137"/>
    </row>
    <row r="116" spans="2:14" x14ac:dyDescent="0.25">
      <c r="B116">
        <f t="shared" si="1"/>
        <v>107</v>
      </c>
      <c r="C116">
        <v>-730.00000000000023</v>
      </c>
      <c r="D116">
        <v>-2120.0000000000009</v>
      </c>
      <c r="E116">
        <v>1879.9999999999991</v>
      </c>
      <c r="F116">
        <v>-100</v>
      </c>
      <c r="G116">
        <v>1020.4107714829759</v>
      </c>
      <c r="J116" s="178"/>
      <c r="K116" s="231"/>
      <c r="L116" s="122"/>
      <c r="M116" s="231"/>
      <c r="N116" s="137"/>
    </row>
    <row r="117" spans="2:14" x14ac:dyDescent="0.25">
      <c r="B117">
        <f t="shared" si="1"/>
        <v>108</v>
      </c>
      <c r="C117">
        <v>-952</v>
      </c>
      <c r="D117">
        <v>-2200.0000000000009</v>
      </c>
      <c r="E117">
        <v>1799.9999999999989</v>
      </c>
      <c r="F117">
        <v>-200</v>
      </c>
      <c r="G117">
        <v>1020.7059296930206</v>
      </c>
      <c r="J117" s="178"/>
      <c r="K117" s="231"/>
      <c r="L117" s="122"/>
      <c r="M117" s="231"/>
      <c r="N117" s="137"/>
    </row>
    <row r="118" spans="2:14" x14ac:dyDescent="0.25">
      <c r="B118">
        <f t="shared" si="1"/>
        <v>109</v>
      </c>
      <c r="C118">
        <v>-260.00000000000006</v>
      </c>
      <c r="D118">
        <v>-2119.9999999999991</v>
      </c>
      <c r="E118">
        <v>1880.0000000000007</v>
      </c>
      <c r="F118">
        <v>-100</v>
      </c>
      <c r="G118">
        <v>1020.4824017454914</v>
      </c>
      <c r="J118" s="178"/>
      <c r="K118" s="231"/>
      <c r="L118" s="122"/>
      <c r="M118" s="231"/>
      <c r="N118" s="137"/>
    </row>
    <row r="119" spans="2:14" x14ac:dyDescent="0.25">
      <c r="B119">
        <f t="shared" si="1"/>
        <v>110</v>
      </c>
      <c r="C119">
        <v>-395.99999999999994</v>
      </c>
      <c r="D119">
        <v>-2039.9999999999991</v>
      </c>
      <c r="E119">
        <v>1960.0000000000009</v>
      </c>
      <c r="F119">
        <v>0</v>
      </c>
      <c r="G119">
        <v>1020.7754991624168</v>
      </c>
      <c r="J119" s="178"/>
      <c r="K119" s="231"/>
      <c r="L119" s="122"/>
      <c r="M119" s="231"/>
      <c r="N119" s="137"/>
    </row>
    <row r="120" spans="2:14" x14ac:dyDescent="0.25">
      <c r="B120">
        <f t="shared" si="1"/>
        <v>111</v>
      </c>
      <c r="C120">
        <v>1128.0000000000005</v>
      </c>
      <c r="D120">
        <v>-1819.9999999999984</v>
      </c>
      <c r="E120">
        <v>2180.0000000000014</v>
      </c>
      <c r="F120">
        <v>200</v>
      </c>
      <c r="G120">
        <v>1021.1658586064541</v>
      </c>
      <c r="J120" s="178"/>
      <c r="K120" s="231"/>
      <c r="L120" s="122"/>
      <c r="M120" s="231"/>
      <c r="N120" s="137"/>
    </row>
    <row r="121" spans="2:14" x14ac:dyDescent="0.25">
      <c r="B121">
        <f t="shared" si="1"/>
        <v>112</v>
      </c>
      <c r="C121">
        <v>2123</v>
      </c>
      <c r="D121">
        <v>-2000</v>
      </c>
      <c r="E121">
        <v>2000</v>
      </c>
      <c r="F121">
        <v>0</v>
      </c>
      <c r="G121">
        <v>1020.7850190878817</v>
      </c>
      <c r="J121" s="178"/>
      <c r="K121" s="231"/>
      <c r="L121" s="122"/>
      <c r="M121" s="231"/>
      <c r="N121" s="137"/>
    </row>
    <row r="122" spans="2:14" x14ac:dyDescent="0.25">
      <c r="B122">
        <f t="shared" si="1"/>
        <v>113</v>
      </c>
      <c r="C122">
        <v>1656.0000000000002</v>
      </c>
      <c r="D122">
        <v>-1939.9999999999995</v>
      </c>
      <c r="E122">
        <v>2060.0000000000005</v>
      </c>
      <c r="F122">
        <v>0</v>
      </c>
      <c r="G122">
        <v>1020.7806042196127</v>
      </c>
      <c r="J122" s="178"/>
      <c r="K122" s="231"/>
      <c r="L122" s="122"/>
      <c r="M122" s="231"/>
      <c r="N122" s="137"/>
    </row>
    <row r="123" spans="2:14" x14ac:dyDescent="0.25">
      <c r="B123">
        <f t="shared" si="1"/>
        <v>114</v>
      </c>
      <c r="C123">
        <v>-2806.0000000000005</v>
      </c>
      <c r="D123">
        <v>-2320.0000000000005</v>
      </c>
      <c r="E123">
        <v>1679.9999999999998</v>
      </c>
      <c r="F123">
        <v>-300</v>
      </c>
      <c r="G123">
        <v>1020.7907313261035</v>
      </c>
      <c r="J123" s="178"/>
      <c r="K123" s="231"/>
      <c r="L123" s="122"/>
      <c r="M123" s="231"/>
      <c r="N123" s="137"/>
    </row>
    <row r="124" spans="2:14" x14ac:dyDescent="0.25">
      <c r="B124">
        <f t="shared" si="1"/>
        <v>115</v>
      </c>
      <c r="C124">
        <v>-2200</v>
      </c>
      <c r="D124">
        <v>-2240</v>
      </c>
      <c r="E124">
        <v>1759.9999999999998</v>
      </c>
      <c r="F124">
        <v>-250</v>
      </c>
      <c r="G124">
        <v>1020.5116018395701</v>
      </c>
      <c r="J124" s="178"/>
      <c r="K124" s="231"/>
      <c r="L124" s="122"/>
      <c r="M124" s="231"/>
      <c r="N124" s="137"/>
    </row>
    <row r="125" spans="2:14" x14ac:dyDescent="0.25">
      <c r="B125">
        <f t="shared" si="1"/>
        <v>116</v>
      </c>
      <c r="C125">
        <v>327.00000000000011</v>
      </c>
      <c r="D125">
        <v>-1980.0000000000005</v>
      </c>
      <c r="E125">
        <v>2019.9999999999995</v>
      </c>
      <c r="F125">
        <v>0</v>
      </c>
      <c r="G125">
        <v>1021.306127005442</v>
      </c>
      <c r="J125" s="178"/>
      <c r="K125" s="231"/>
      <c r="L125" s="122"/>
      <c r="M125" s="231"/>
      <c r="N125" s="137"/>
    </row>
    <row r="126" spans="2:14" x14ac:dyDescent="0.25">
      <c r="B126">
        <f t="shared" si="1"/>
        <v>117</v>
      </c>
      <c r="C126">
        <v>-226.00000000000006</v>
      </c>
      <c r="D126">
        <v>-2080</v>
      </c>
      <c r="E126">
        <v>1920</v>
      </c>
      <c r="F126">
        <v>-100</v>
      </c>
      <c r="G126">
        <v>1021.4039922519605</v>
      </c>
      <c r="J126" s="178"/>
      <c r="K126" s="231"/>
      <c r="L126" s="122"/>
      <c r="M126" s="231"/>
      <c r="N126" s="137"/>
    </row>
    <row r="127" spans="2:14" x14ac:dyDescent="0.25">
      <c r="B127">
        <f t="shared" si="1"/>
        <v>118</v>
      </c>
      <c r="C127">
        <v>-444.00000000000011</v>
      </c>
      <c r="D127">
        <v>-1960.0000000000002</v>
      </c>
      <c r="E127">
        <v>2039.9999999999998</v>
      </c>
      <c r="F127">
        <v>0</v>
      </c>
      <c r="G127">
        <v>1021.0487628880802</v>
      </c>
      <c r="J127" s="178"/>
      <c r="K127" s="231"/>
      <c r="L127" s="122"/>
      <c r="M127" s="231"/>
      <c r="N127" s="137"/>
    </row>
    <row r="128" spans="2:14" x14ac:dyDescent="0.25">
      <c r="B128">
        <f t="shared" si="1"/>
        <v>119</v>
      </c>
      <c r="C128">
        <v>-2392</v>
      </c>
      <c r="D128">
        <v>-2140.0000000000005</v>
      </c>
      <c r="E128">
        <v>1859.9999999999995</v>
      </c>
      <c r="F128">
        <v>-150</v>
      </c>
      <c r="G128">
        <v>1020.925765836362</v>
      </c>
      <c r="J128" s="178"/>
      <c r="K128" s="231"/>
      <c r="L128" s="122"/>
      <c r="M128" s="231"/>
      <c r="N128" s="137"/>
    </row>
    <row r="129" spans="2:14" x14ac:dyDescent="0.25">
      <c r="B129">
        <f t="shared" si="1"/>
        <v>120</v>
      </c>
      <c r="C129">
        <v>321.00000000000011</v>
      </c>
      <c r="D129">
        <v>-2060.0000000000005</v>
      </c>
      <c r="E129">
        <v>1939.9999999999995</v>
      </c>
      <c r="F129">
        <v>0</v>
      </c>
      <c r="G129">
        <v>1021.2411342316889</v>
      </c>
      <c r="J129" s="178"/>
      <c r="K129" s="231"/>
      <c r="L129" s="122"/>
      <c r="M129" s="231"/>
      <c r="N129" s="137"/>
    </row>
    <row r="130" spans="2:14" x14ac:dyDescent="0.25">
      <c r="B130">
        <f t="shared" si="1"/>
        <v>121</v>
      </c>
      <c r="C130">
        <v>108</v>
      </c>
      <c r="D130">
        <v>-2019.9999999999995</v>
      </c>
      <c r="E130">
        <v>1980.0000000000005</v>
      </c>
      <c r="F130">
        <v>0</v>
      </c>
      <c r="G130">
        <v>1020.8024811970748</v>
      </c>
      <c r="J130" s="178"/>
      <c r="K130" s="231"/>
      <c r="L130" s="122"/>
      <c r="M130" s="231"/>
      <c r="N130" s="137"/>
    </row>
    <row r="131" spans="2:14" x14ac:dyDescent="0.25">
      <c r="B131">
        <f t="shared" si="1"/>
        <v>122</v>
      </c>
      <c r="C131">
        <v>-214.00000000000006</v>
      </c>
      <c r="D131">
        <v>-1980.0000000000005</v>
      </c>
      <c r="E131">
        <v>2019.9999999999995</v>
      </c>
      <c r="F131">
        <v>0</v>
      </c>
      <c r="G131">
        <v>1021.1616456595726</v>
      </c>
      <c r="J131" s="178"/>
      <c r="K131" s="231"/>
      <c r="L131" s="122"/>
      <c r="M131" s="231"/>
      <c r="N131" s="137"/>
    </row>
    <row r="132" spans="2:14" x14ac:dyDescent="0.25">
      <c r="B132">
        <f t="shared" si="1"/>
        <v>123</v>
      </c>
      <c r="C132">
        <v>-1552.0000000000002</v>
      </c>
      <c r="D132">
        <v>-2200</v>
      </c>
      <c r="E132">
        <v>1800</v>
      </c>
      <c r="F132">
        <v>-200</v>
      </c>
      <c r="G132">
        <v>1021.2449417962481</v>
      </c>
      <c r="J132" s="178"/>
      <c r="K132" s="231"/>
      <c r="L132" s="122"/>
      <c r="M132" s="231"/>
      <c r="N132" s="137"/>
    </row>
    <row r="133" spans="2:14" x14ac:dyDescent="0.25">
      <c r="B133">
        <f t="shared" si="1"/>
        <v>124</v>
      </c>
      <c r="C133">
        <v>-816</v>
      </c>
      <c r="D133">
        <v>-2099.9999999999995</v>
      </c>
      <c r="E133">
        <v>1900.0000000000005</v>
      </c>
      <c r="F133">
        <v>-100</v>
      </c>
      <c r="G133">
        <v>1021.0172044022449</v>
      </c>
      <c r="J133" s="178"/>
      <c r="K133" s="231"/>
      <c r="L133" s="122"/>
      <c r="M133" s="231"/>
      <c r="N133" s="137"/>
    </row>
    <row r="134" spans="2:14" x14ac:dyDescent="0.25">
      <c r="B134">
        <f t="shared" si="1"/>
        <v>125</v>
      </c>
      <c r="C134">
        <v>212</v>
      </c>
      <c r="D134">
        <v>-2080</v>
      </c>
      <c r="E134">
        <v>1920</v>
      </c>
      <c r="F134">
        <v>0</v>
      </c>
      <c r="G134">
        <v>1021.0362689255635</v>
      </c>
      <c r="J134" s="179"/>
      <c r="K134" s="231"/>
      <c r="L134" s="139"/>
      <c r="M134" s="231"/>
      <c r="N134" s="140"/>
    </row>
  </sheetData>
  <mergeCells count="3">
    <mergeCell ref="D8:G8"/>
    <mergeCell ref="J8:O8"/>
    <mergeCell ref="Q8:X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O48"/>
  <sheetViews>
    <sheetView zoomScaleNormal="100" workbookViewId="0"/>
  </sheetViews>
  <sheetFormatPr defaultColWidth="8.85546875" defaultRowHeight="15" x14ac:dyDescent="0.25"/>
  <cols>
    <col min="1" max="1" width="5.85546875" customWidth="1"/>
    <col min="2" max="2" width="57.42578125" customWidth="1"/>
    <col min="3" max="3" width="14.42578125" customWidth="1"/>
    <col min="4" max="4" width="13.140625" customWidth="1"/>
    <col min="5" max="5" width="49.5703125" customWidth="1"/>
    <col min="6" max="6" width="15.85546875" customWidth="1"/>
    <col min="8" max="12" width="3" customWidth="1"/>
    <col min="14" max="14" width="10.140625" bestFit="1" customWidth="1"/>
  </cols>
  <sheetData>
    <row r="1" spans="2:15" ht="15.75" x14ac:dyDescent="0.25">
      <c r="B1" s="130" t="s">
        <v>476</v>
      </c>
      <c r="N1" s="180"/>
      <c r="O1" s="123"/>
    </row>
    <row r="2" spans="2:15" x14ac:dyDescent="0.25">
      <c r="N2" s="123"/>
    </row>
    <row r="3" spans="2:15" x14ac:dyDescent="0.25">
      <c r="B3" s="131" t="s">
        <v>412</v>
      </c>
      <c r="C3" s="132"/>
    </row>
    <row r="4" spans="2:15" x14ac:dyDescent="0.25">
      <c r="B4" s="173" t="s">
        <v>434</v>
      </c>
      <c r="C4" s="125"/>
    </row>
    <row r="5" spans="2:15" ht="15.75" thickBot="1" x14ac:dyDescent="0.3">
      <c r="B5" s="173" t="s">
        <v>473</v>
      </c>
      <c r="C5" s="125"/>
    </row>
    <row r="6" spans="2:15" ht="15.75" thickBot="1" x14ac:dyDescent="0.3">
      <c r="B6" s="147" t="s">
        <v>413</v>
      </c>
      <c r="C6" s="148" t="s">
        <v>414</v>
      </c>
    </row>
    <row r="7" spans="2:15" ht="18" thickBot="1" x14ac:dyDescent="0.3">
      <c r="B7" s="149" t="s">
        <v>416</v>
      </c>
      <c r="C7" s="174">
        <v>165</v>
      </c>
    </row>
    <row r="8" spans="2:15" ht="15.75" thickBot="1" x14ac:dyDescent="0.3">
      <c r="B8" s="149" t="s">
        <v>415</v>
      </c>
      <c r="C8" s="174">
        <v>160</v>
      </c>
    </row>
    <row r="9" spans="2:15" ht="15.75" thickBot="1" x14ac:dyDescent="0.3">
      <c r="B9" s="149" t="s">
        <v>472</v>
      </c>
      <c r="C9" s="174">
        <v>140</v>
      </c>
    </row>
    <row r="11" spans="2:15" x14ac:dyDescent="0.25">
      <c r="B11" s="132" t="s">
        <v>478</v>
      </c>
    </row>
    <row r="13" spans="2:15" x14ac:dyDescent="0.25">
      <c r="B13" s="254" t="s">
        <v>196</v>
      </c>
      <c r="C13" s="254"/>
      <c r="D13" s="254"/>
      <c r="E13" s="254" t="s">
        <v>196</v>
      </c>
      <c r="F13" s="254"/>
    </row>
    <row r="14" spans="2:15" x14ac:dyDescent="0.25">
      <c r="B14" s="161" t="s">
        <v>417</v>
      </c>
      <c r="C14" s="151">
        <v>2023</v>
      </c>
      <c r="E14" s="161" t="s">
        <v>197</v>
      </c>
      <c r="F14" s="151">
        <v>2023</v>
      </c>
    </row>
    <row r="15" spans="2:15" x14ac:dyDescent="0.25">
      <c r="B15" s="152" t="s">
        <v>2</v>
      </c>
      <c r="C15" s="153">
        <v>4620000</v>
      </c>
      <c r="E15" s="152" t="s">
        <v>2</v>
      </c>
      <c r="F15" s="236"/>
    </row>
    <row r="16" spans="2:15" x14ac:dyDescent="0.25">
      <c r="B16" s="162" t="s">
        <v>3</v>
      </c>
      <c r="C16" s="153">
        <v>462000</v>
      </c>
      <c r="E16" s="162" t="s">
        <v>3</v>
      </c>
      <c r="F16" s="236"/>
    </row>
    <row r="17" spans="2:6" x14ac:dyDescent="0.25">
      <c r="B17" s="162" t="s">
        <v>198</v>
      </c>
      <c r="C17" s="153">
        <v>2079000</v>
      </c>
      <c r="E17" s="162" t="s">
        <v>198</v>
      </c>
      <c r="F17" s="236"/>
    </row>
    <row r="18" spans="2:6" x14ac:dyDescent="0.25">
      <c r="B18" s="162" t="s">
        <v>5</v>
      </c>
      <c r="C18" s="153">
        <v>207900</v>
      </c>
      <c r="E18" s="162" t="s">
        <v>5</v>
      </c>
      <c r="F18" s="236"/>
    </row>
    <row r="19" spans="2:6" x14ac:dyDescent="0.25">
      <c r="B19" s="162" t="s">
        <v>199</v>
      </c>
      <c r="C19" s="153">
        <v>600600</v>
      </c>
      <c r="E19" s="162" t="s">
        <v>199</v>
      </c>
      <c r="F19" s="236"/>
    </row>
    <row r="20" spans="2:6" x14ac:dyDescent="0.25">
      <c r="B20" s="152" t="s">
        <v>129</v>
      </c>
      <c r="C20" s="153">
        <v>3349500</v>
      </c>
      <c r="E20" s="152" t="s">
        <v>129</v>
      </c>
      <c r="F20" s="236"/>
    </row>
    <row r="21" spans="2:6" x14ac:dyDescent="0.25">
      <c r="B21" s="152" t="s">
        <v>4</v>
      </c>
      <c r="C21" s="153">
        <v>1270500</v>
      </c>
      <c r="E21" s="152" t="s">
        <v>4</v>
      </c>
      <c r="F21" s="236"/>
    </row>
    <row r="22" spans="2:6" x14ac:dyDescent="0.25">
      <c r="B22" s="152" t="s">
        <v>139</v>
      </c>
      <c r="C22" s="153">
        <v>92400</v>
      </c>
      <c r="E22" s="152" t="s">
        <v>139</v>
      </c>
      <c r="F22" s="236"/>
    </row>
    <row r="23" spans="2:6" x14ac:dyDescent="0.25">
      <c r="B23" s="152" t="s">
        <v>201</v>
      </c>
      <c r="C23" s="153">
        <v>294525</v>
      </c>
      <c r="E23" s="152" t="s">
        <v>201</v>
      </c>
      <c r="F23" s="236"/>
    </row>
    <row r="24" spans="2:6" x14ac:dyDescent="0.25">
      <c r="B24" s="154" t="s">
        <v>175</v>
      </c>
      <c r="C24" s="153">
        <v>883575</v>
      </c>
      <c r="E24" s="154" t="s">
        <v>175</v>
      </c>
      <c r="F24" s="236"/>
    </row>
    <row r="25" spans="2:6" ht="15.75" x14ac:dyDescent="0.25">
      <c r="C25" s="155"/>
      <c r="F25" s="155"/>
    </row>
    <row r="26" spans="2:6" ht="15.75" x14ac:dyDescent="0.25">
      <c r="C26" s="156"/>
      <c r="F26" s="156"/>
    </row>
    <row r="27" spans="2:6" x14ac:dyDescent="0.25">
      <c r="B27" s="150" t="s">
        <v>202</v>
      </c>
      <c r="C27" s="150"/>
      <c r="E27" s="150" t="s">
        <v>202</v>
      </c>
      <c r="F27" s="150"/>
    </row>
    <row r="28" spans="2:6" x14ac:dyDescent="0.25">
      <c r="B28" s="161" t="s">
        <v>417</v>
      </c>
      <c r="C28" s="160" t="s">
        <v>418</v>
      </c>
      <c r="E28" s="161" t="s">
        <v>197</v>
      </c>
      <c r="F28" s="160" t="s">
        <v>418</v>
      </c>
    </row>
    <row r="29" spans="2:6" x14ac:dyDescent="0.25">
      <c r="B29" s="154" t="s">
        <v>204</v>
      </c>
      <c r="C29" s="159"/>
      <c r="E29" s="154" t="s">
        <v>204</v>
      </c>
      <c r="F29" s="159"/>
    </row>
    <row r="30" spans="2:6" x14ac:dyDescent="0.25">
      <c r="B30" s="162" t="s">
        <v>205</v>
      </c>
      <c r="C30" s="153">
        <v>202421.37959999999</v>
      </c>
      <c r="E30" s="162" t="s">
        <v>205</v>
      </c>
      <c r="F30" s="236"/>
    </row>
    <row r="31" spans="2:6" x14ac:dyDescent="0.25">
      <c r="B31" s="162" t="s">
        <v>206</v>
      </c>
      <c r="C31" s="153">
        <v>68283.586800000005</v>
      </c>
      <c r="E31" s="162" t="s">
        <v>206</v>
      </c>
      <c r="F31" s="236"/>
    </row>
    <row r="32" spans="2:6" x14ac:dyDescent="0.25">
      <c r="B32" s="162" t="s">
        <v>154</v>
      </c>
      <c r="C32" s="153">
        <v>134616.24000000002</v>
      </c>
      <c r="E32" s="162" t="s">
        <v>154</v>
      </c>
      <c r="F32" s="236"/>
    </row>
    <row r="33" spans="2:6" x14ac:dyDescent="0.25">
      <c r="B33" s="151" t="s">
        <v>155</v>
      </c>
      <c r="C33" s="153">
        <v>405321.20640000002</v>
      </c>
      <c r="E33" s="152" t="s">
        <v>155</v>
      </c>
      <c r="F33" s="236"/>
    </row>
    <row r="34" spans="2:6" x14ac:dyDescent="0.25">
      <c r="B34" s="151" t="s">
        <v>207</v>
      </c>
      <c r="C34" s="153"/>
      <c r="E34" s="152" t="s">
        <v>207</v>
      </c>
      <c r="F34" s="237"/>
    </row>
    <row r="35" spans="2:6" x14ac:dyDescent="0.25">
      <c r="B35" s="162" t="s">
        <v>156</v>
      </c>
      <c r="C35" s="153">
        <v>2975743.2688500001</v>
      </c>
      <c r="E35" s="162" t="s">
        <v>156</v>
      </c>
      <c r="F35" s="236"/>
    </row>
    <row r="36" spans="2:6" x14ac:dyDescent="0.25">
      <c r="B36" s="151" t="s">
        <v>160</v>
      </c>
      <c r="C36" s="153">
        <v>3381064.4752500001</v>
      </c>
      <c r="E36" s="152" t="s">
        <v>160</v>
      </c>
      <c r="F36" s="236"/>
    </row>
    <row r="37" spans="2:6" x14ac:dyDescent="0.25">
      <c r="B37" s="151" t="s">
        <v>209</v>
      </c>
      <c r="C37" s="157"/>
      <c r="E37" s="152" t="s">
        <v>209</v>
      </c>
      <c r="F37" s="238"/>
    </row>
    <row r="38" spans="2:6" x14ac:dyDescent="0.25">
      <c r="B38" s="162" t="s">
        <v>210</v>
      </c>
      <c r="C38" s="153">
        <v>85354.475250000003</v>
      </c>
      <c r="E38" s="162" t="s">
        <v>210</v>
      </c>
      <c r="F38" s="236"/>
    </row>
    <row r="39" spans="2:6" x14ac:dyDescent="0.25">
      <c r="B39" s="162" t="s">
        <v>211</v>
      </c>
      <c r="C39" s="153">
        <v>75075</v>
      </c>
      <c r="E39" s="162" t="s">
        <v>211</v>
      </c>
      <c r="F39" s="236"/>
    </row>
    <row r="40" spans="2:6" x14ac:dyDescent="0.25">
      <c r="B40" s="151" t="s">
        <v>166</v>
      </c>
      <c r="C40" s="153">
        <v>160429.47525000002</v>
      </c>
      <c r="E40" s="152" t="s">
        <v>166</v>
      </c>
      <c r="F40" s="237"/>
    </row>
    <row r="41" spans="2:6" x14ac:dyDescent="0.25">
      <c r="B41" s="151" t="s">
        <v>212</v>
      </c>
      <c r="C41" s="153">
        <v>1924560</v>
      </c>
      <c r="E41" s="152" t="s">
        <v>212</v>
      </c>
      <c r="F41" s="236"/>
    </row>
    <row r="42" spans="2:6" x14ac:dyDescent="0.25">
      <c r="B42" s="151" t="s">
        <v>213</v>
      </c>
      <c r="C42" s="153">
        <v>2084989.4752500001</v>
      </c>
      <c r="E42" s="152" t="s">
        <v>213</v>
      </c>
      <c r="F42" s="236"/>
    </row>
    <row r="43" spans="2:6" x14ac:dyDescent="0.25">
      <c r="B43" s="151" t="s">
        <v>170</v>
      </c>
      <c r="C43" s="153"/>
      <c r="E43" s="152" t="s">
        <v>170</v>
      </c>
      <c r="F43" s="237"/>
    </row>
    <row r="44" spans="2:6" x14ac:dyDescent="0.25">
      <c r="B44" s="162" t="s">
        <v>214</v>
      </c>
      <c r="C44" s="153">
        <v>412500</v>
      </c>
      <c r="E44" s="162" t="s">
        <v>214</v>
      </c>
      <c r="F44" s="236"/>
    </row>
    <row r="45" spans="2:6" x14ac:dyDescent="0.25">
      <c r="B45" s="162" t="s">
        <v>215</v>
      </c>
      <c r="C45" s="153">
        <v>883575</v>
      </c>
      <c r="E45" s="162" t="s">
        <v>215</v>
      </c>
      <c r="F45" s="236"/>
    </row>
    <row r="46" spans="2:6" x14ac:dyDescent="0.25">
      <c r="B46" s="151"/>
      <c r="C46" s="153"/>
      <c r="E46" s="163" t="s">
        <v>474</v>
      </c>
      <c r="F46" s="236"/>
    </row>
    <row r="47" spans="2:6" x14ac:dyDescent="0.25">
      <c r="B47" s="151" t="s">
        <v>216</v>
      </c>
      <c r="C47" s="158">
        <v>1296075</v>
      </c>
      <c r="E47" s="152" t="s">
        <v>216</v>
      </c>
      <c r="F47" s="239"/>
    </row>
    <row r="48" spans="2:6" x14ac:dyDescent="0.25">
      <c r="B48" s="152" t="s">
        <v>217</v>
      </c>
      <c r="C48" s="153">
        <v>3381064.4752500001</v>
      </c>
      <c r="E48" s="152" t="s">
        <v>217</v>
      </c>
      <c r="F48" s="236"/>
    </row>
  </sheetData>
  <mergeCells count="2">
    <mergeCell ref="B13:D13"/>
    <mergeCell ref="E13:F13"/>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272B-CA9D-4473-82D9-A7695DB93B27}">
  <sheetPr>
    <tabColor rgb="FF00B050"/>
  </sheetPr>
  <dimension ref="B1:O25"/>
  <sheetViews>
    <sheetView zoomScaleNormal="100" workbookViewId="0">
      <selection activeCell="B5" sqref="B5"/>
    </sheetView>
  </sheetViews>
  <sheetFormatPr defaultColWidth="8.85546875" defaultRowHeight="15" x14ac:dyDescent="0.25"/>
  <cols>
    <col min="1" max="1" width="5.85546875" customWidth="1"/>
    <col min="2" max="2" width="63.85546875" customWidth="1"/>
    <col min="14" max="14" width="10.140625" bestFit="1" customWidth="1"/>
  </cols>
  <sheetData>
    <row r="1" spans="2:15" ht="15.75" x14ac:dyDescent="0.25">
      <c r="B1" s="130" t="s">
        <v>465</v>
      </c>
      <c r="N1" s="180"/>
      <c r="O1" s="123"/>
    </row>
    <row r="2" spans="2:15" x14ac:dyDescent="0.25">
      <c r="N2" s="123"/>
    </row>
    <row r="3" spans="2:15" x14ac:dyDescent="0.25">
      <c r="B3" s="132" t="s">
        <v>477</v>
      </c>
      <c r="C3" s="132"/>
    </row>
    <row r="4" spans="2:15" x14ac:dyDescent="0.25">
      <c r="B4" s="131" t="s">
        <v>483</v>
      </c>
      <c r="C4" s="132"/>
    </row>
    <row r="6" spans="2:15" x14ac:dyDescent="0.25">
      <c r="B6" s="132" t="s">
        <v>426</v>
      </c>
    </row>
    <row r="7" spans="2:15" x14ac:dyDescent="0.25">
      <c r="B7" s="141"/>
    </row>
    <row r="8" spans="2:15" x14ac:dyDescent="0.25">
      <c r="B8" s="8"/>
      <c r="C8" s="8">
        <v>2022</v>
      </c>
      <c r="D8" s="8">
        <f>1+C8</f>
        <v>2023</v>
      </c>
      <c r="E8" s="8">
        <f t="shared" ref="E8:G8" si="0">1+D8</f>
        <v>2024</v>
      </c>
      <c r="F8" s="8">
        <f t="shared" si="0"/>
        <v>2025</v>
      </c>
      <c r="G8" s="8">
        <f t="shared" si="0"/>
        <v>2026</v>
      </c>
      <c r="H8" s="181"/>
    </row>
    <row r="9" spans="2:15" x14ac:dyDescent="0.25">
      <c r="B9" s="8" t="s">
        <v>427</v>
      </c>
      <c r="C9" s="171"/>
      <c r="D9" s="171"/>
      <c r="E9" s="171"/>
      <c r="F9" s="171"/>
      <c r="G9" s="171"/>
      <c r="H9" s="182"/>
    </row>
    <row r="10" spans="2:15" x14ac:dyDescent="0.25">
      <c r="B10" s="7" t="s">
        <v>428</v>
      </c>
      <c r="C10" s="171"/>
      <c r="D10" s="171"/>
      <c r="E10" s="171"/>
      <c r="F10" s="171"/>
      <c r="G10" s="171"/>
      <c r="H10" s="182"/>
    </row>
    <row r="11" spans="2:15" x14ac:dyDescent="0.25">
      <c r="B11" s="7" t="s">
        <v>429</v>
      </c>
      <c r="C11" s="171"/>
      <c r="D11" s="171"/>
      <c r="E11" s="171"/>
      <c r="F11" s="171"/>
      <c r="G11" s="171"/>
      <c r="H11" s="182"/>
    </row>
    <row r="12" spans="2:15" x14ac:dyDescent="0.25">
      <c r="B12" s="172" t="s">
        <v>411</v>
      </c>
      <c r="C12" s="171"/>
      <c r="D12" s="171"/>
      <c r="E12" s="171"/>
      <c r="F12" s="171"/>
      <c r="G12" s="171"/>
      <c r="H12" s="182"/>
    </row>
    <row r="13" spans="2:15" x14ac:dyDescent="0.25">
      <c r="B13" s="172" t="s">
        <v>430</v>
      </c>
      <c r="C13" s="171"/>
      <c r="D13" s="171"/>
      <c r="E13" s="171"/>
      <c r="F13" s="171"/>
      <c r="G13" s="171"/>
      <c r="H13" s="182"/>
    </row>
    <row r="14" spans="2:15" x14ac:dyDescent="0.25">
      <c r="B14" s="172" t="s">
        <v>431</v>
      </c>
      <c r="C14" s="171"/>
      <c r="D14" s="171"/>
      <c r="E14" s="171"/>
      <c r="F14" s="171"/>
      <c r="G14" s="171"/>
      <c r="H14" s="182"/>
    </row>
    <row r="15" spans="2:15" x14ac:dyDescent="0.25">
      <c r="B15" s="7" t="s">
        <v>432</v>
      </c>
      <c r="C15" s="171"/>
      <c r="D15" s="171"/>
      <c r="E15" s="171"/>
      <c r="F15" s="171"/>
      <c r="G15" s="171"/>
      <c r="H15" s="182"/>
    </row>
    <row r="16" spans="2:15" x14ac:dyDescent="0.25">
      <c r="B16" s="7" t="s">
        <v>433</v>
      </c>
      <c r="C16" s="171"/>
      <c r="D16" s="171"/>
      <c r="E16" s="171"/>
      <c r="F16" s="171"/>
      <c r="G16" s="171"/>
      <c r="H16" s="182"/>
    </row>
    <row r="18" spans="2:8" x14ac:dyDescent="0.25">
      <c r="B18" s="132" t="s">
        <v>475</v>
      </c>
    </row>
    <row r="19" spans="2:8" x14ac:dyDescent="0.25">
      <c r="B19" s="133"/>
      <c r="C19" s="134"/>
      <c r="D19" s="134"/>
      <c r="E19" s="134"/>
      <c r="F19" s="134"/>
      <c r="G19" s="134"/>
      <c r="H19" s="135"/>
    </row>
    <row r="20" spans="2:8" x14ac:dyDescent="0.25">
      <c r="B20" s="136"/>
      <c r="C20" s="122"/>
      <c r="D20" s="122"/>
      <c r="E20" s="122"/>
      <c r="F20" s="122"/>
      <c r="G20" s="122"/>
      <c r="H20" s="137"/>
    </row>
    <row r="21" spans="2:8" x14ac:dyDescent="0.25">
      <c r="B21" s="136"/>
      <c r="C21" s="122"/>
      <c r="D21" s="122"/>
      <c r="E21" s="122"/>
      <c r="F21" s="122"/>
      <c r="G21" s="122"/>
      <c r="H21" s="137"/>
    </row>
    <row r="22" spans="2:8" x14ac:dyDescent="0.25">
      <c r="B22" s="136"/>
      <c r="C22" s="122"/>
      <c r="D22" s="122"/>
      <c r="E22" s="122"/>
      <c r="F22" s="122"/>
      <c r="G22" s="122"/>
      <c r="H22" s="137"/>
    </row>
    <row r="23" spans="2:8" x14ac:dyDescent="0.25">
      <c r="B23" s="136"/>
      <c r="C23" s="122"/>
      <c r="D23" s="122"/>
      <c r="E23" s="122"/>
      <c r="F23" s="122"/>
      <c r="G23" s="122"/>
      <c r="H23" s="137"/>
    </row>
    <row r="24" spans="2:8" x14ac:dyDescent="0.25">
      <c r="B24" s="136"/>
      <c r="C24" s="122"/>
      <c r="D24" s="122"/>
      <c r="E24" s="122"/>
      <c r="F24" s="122"/>
      <c r="G24" s="122"/>
      <c r="H24" s="137"/>
    </row>
    <row r="25" spans="2:8" x14ac:dyDescent="0.25">
      <c r="B25" s="138"/>
      <c r="C25" s="139"/>
      <c r="D25" s="139"/>
      <c r="E25" s="139"/>
      <c r="F25" s="139"/>
      <c r="G25" s="139"/>
      <c r="H25" s="140"/>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B1467-369D-4974-9EEE-4C5A1E337C5C}">
  <dimension ref="N1"/>
  <sheetViews>
    <sheetView zoomScaleNormal="100" workbookViewId="0"/>
  </sheetViews>
  <sheetFormatPr defaultColWidth="9.140625" defaultRowHeight="15" x14ac:dyDescent="0.25"/>
  <cols>
    <col min="1" max="13" width="9.140625" style="2"/>
    <col min="14" max="14" width="11.42578125" style="2" customWidth="1"/>
    <col min="15" max="16384" width="9.140625" style="2"/>
  </cols>
  <sheetData>
    <row r="1" spans="14:14" x14ac:dyDescent="0.25">
      <c r="N1"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5970F-3146-46C7-8BAB-CDBBDAD6846D}">
  <sheetPr>
    <tabColor rgb="FFFFC000"/>
  </sheetPr>
  <dimension ref="A1:I102"/>
  <sheetViews>
    <sheetView zoomScaleNormal="100" workbookViewId="0">
      <selection sqref="A1:D1"/>
    </sheetView>
  </sheetViews>
  <sheetFormatPr defaultColWidth="8.5703125" defaultRowHeight="15" x14ac:dyDescent="0.25"/>
  <cols>
    <col min="1" max="1" width="57" bestFit="1" customWidth="1"/>
    <col min="2" max="2" width="13.42578125" customWidth="1"/>
    <col min="3" max="3" width="14" customWidth="1"/>
    <col min="4" max="4" width="12.42578125" customWidth="1"/>
    <col min="5" max="5" width="16.85546875" customWidth="1"/>
    <col min="7" max="7" width="12.5703125" customWidth="1"/>
    <col min="8" max="8" width="10.5703125" bestFit="1" customWidth="1"/>
    <col min="9" max="9" width="10.42578125" bestFit="1" customWidth="1"/>
  </cols>
  <sheetData>
    <row r="1" spans="1:9" ht="15.75" x14ac:dyDescent="0.25">
      <c r="A1" s="255" t="s">
        <v>6</v>
      </c>
      <c r="B1" s="255"/>
      <c r="C1" s="255"/>
      <c r="D1" s="255"/>
      <c r="G1" s="183"/>
    </row>
    <row r="2" spans="1:9" ht="15.75" x14ac:dyDescent="0.25">
      <c r="A2" s="255" t="s">
        <v>7</v>
      </c>
      <c r="B2" s="255"/>
      <c r="C2" s="255"/>
      <c r="D2" s="255"/>
      <c r="G2" s="183"/>
    </row>
    <row r="3" spans="1:9" x14ac:dyDescent="0.25">
      <c r="A3" s="256" t="s">
        <v>8</v>
      </c>
      <c r="B3" s="256"/>
      <c r="C3" s="256"/>
      <c r="D3" s="256"/>
      <c r="G3" s="183"/>
    </row>
    <row r="4" spans="1:9" x14ac:dyDescent="0.25">
      <c r="A4" s="256" t="s">
        <v>9</v>
      </c>
      <c r="B4" s="256"/>
      <c r="C4" s="256"/>
      <c r="D4" s="256"/>
      <c r="G4" s="183"/>
    </row>
    <row r="6" spans="1:9" x14ac:dyDescent="0.25">
      <c r="A6" s="65" t="s">
        <v>10</v>
      </c>
      <c r="B6" s="66">
        <v>45291</v>
      </c>
      <c r="C6" s="66">
        <v>44926</v>
      </c>
      <c r="D6" s="66">
        <v>44561</v>
      </c>
      <c r="G6" s="13"/>
      <c r="H6" s="13"/>
      <c r="I6" s="13"/>
    </row>
    <row r="7" spans="1:9" ht="15" customHeight="1" x14ac:dyDescent="0.25">
      <c r="A7" s="64"/>
      <c r="B7" s="64"/>
      <c r="C7" s="64"/>
      <c r="D7" s="64"/>
      <c r="G7" s="14"/>
      <c r="H7" s="14"/>
      <c r="I7" s="14"/>
    </row>
    <row r="8" spans="1:9" x14ac:dyDescent="0.25">
      <c r="A8" s="63" t="s">
        <v>11</v>
      </c>
      <c r="B8" s="63"/>
      <c r="C8" s="63"/>
      <c r="D8" s="63"/>
      <c r="G8" s="14"/>
      <c r="H8" s="14"/>
      <c r="I8" s="14"/>
    </row>
    <row r="9" spans="1:9" ht="14.45" customHeight="1" x14ac:dyDescent="0.25">
      <c r="A9" s="8" t="s">
        <v>12</v>
      </c>
      <c r="B9" s="62">
        <v>1543.875</v>
      </c>
      <c r="C9" s="62">
        <v>1235.0999999999999</v>
      </c>
      <c r="D9" s="62">
        <v>1074</v>
      </c>
      <c r="G9" s="14"/>
      <c r="H9" s="14"/>
      <c r="I9" s="14"/>
    </row>
    <row r="10" spans="1:9" ht="15" customHeight="1" x14ac:dyDescent="0.25">
      <c r="A10" s="8" t="s">
        <v>13</v>
      </c>
      <c r="B10" s="62">
        <v>297.5625</v>
      </c>
      <c r="C10" s="62">
        <v>238.05</v>
      </c>
      <c r="D10" s="62">
        <v>207.00000000000003</v>
      </c>
      <c r="G10" s="14"/>
      <c r="H10" s="14"/>
      <c r="I10" s="14"/>
    </row>
    <row r="11" spans="1:9" ht="14.45" customHeight="1" x14ac:dyDescent="0.25">
      <c r="A11" s="6" t="s">
        <v>14</v>
      </c>
      <c r="B11" s="61">
        <v>1841.4375</v>
      </c>
      <c r="C11" s="61">
        <v>1473.1499999999999</v>
      </c>
      <c r="D11" s="61">
        <v>1281</v>
      </c>
      <c r="G11" s="14"/>
      <c r="H11" s="14"/>
      <c r="I11" s="14"/>
    </row>
    <row r="12" spans="1:9" ht="14.45" customHeight="1" x14ac:dyDescent="0.25">
      <c r="A12" s="64"/>
      <c r="B12" s="64"/>
      <c r="C12" s="64"/>
      <c r="D12" s="64"/>
      <c r="G12" s="14"/>
      <c r="H12" s="14"/>
      <c r="I12" s="14"/>
    </row>
    <row r="13" spans="1:9" ht="14.45" customHeight="1" x14ac:dyDescent="0.25">
      <c r="A13" s="63" t="s">
        <v>15</v>
      </c>
      <c r="B13" s="63"/>
      <c r="C13" s="63"/>
      <c r="D13" s="63"/>
      <c r="G13" s="14"/>
      <c r="H13" s="14"/>
      <c r="I13" s="14"/>
    </row>
    <row r="14" spans="1:9" ht="14.45" customHeight="1" x14ac:dyDescent="0.25">
      <c r="A14" s="8" t="s">
        <v>16</v>
      </c>
      <c r="B14" s="62">
        <v>576.4375</v>
      </c>
      <c r="C14" s="62">
        <v>461.15</v>
      </c>
      <c r="D14" s="62">
        <v>401</v>
      </c>
      <c r="E14" s="12"/>
      <c r="G14" s="14"/>
      <c r="H14" s="14"/>
      <c r="I14" s="14"/>
    </row>
    <row r="15" spans="1:9" ht="14.45" customHeight="1" x14ac:dyDescent="0.25">
      <c r="A15" s="8" t="s">
        <v>17</v>
      </c>
      <c r="B15" s="62">
        <v>360.8125</v>
      </c>
      <c r="C15" s="62">
        <v>288.64999999999998</v>
      </c>
      <c r="D15" s="62">
        <v>251</v>
      </c>
      <c r="E15" s="12"/>
      <c r="G15" s="14"/>
      <c r="H15" s="14"/>
      <c r="I15" s="14"/>
    </row>
    <row r="16" spans="1:9" ht="14.45" customHeight="1" x14ac:dyDescent="0.25">
      <c r="A16" s="8" t="s">
        <v>18</v>
      </c>
      <c r="B16" s="62">
        <v>172.5</v>
      </c>
      <c r="C16" s="62">
        <v>138</v>
      </c>
      <c r="D16" s="62">
        <v>120.00000000000001</v>
      </c>
      <c r="E16" s="12"/>
      <c r="G16" s="14"/>
      <c r="H16" s="14"/>
      <c r="I16" s="14"/>
    </row>
    <row r="17" spans="1:9" ht="14.45" customHeight="1" x14ac:dyDescent="0.25">
      <c r="A17" s="8" t="s">
        <v>19</v>
      </c>
      <c r="B17" s="62">
        <v>158.12499999999997</v>
      </c>
      <c r="C17" s="62">
        <v>126.49999999999999</v>
      </c>
      <c r="D17" s="62">
        <v>110</v>
      </c>
      <c r="E17" s="12"/>
      <c r="G17" s="14"/>
      <c r="H17" s="14"/>
      <c r="I17" s="14"/>
    </row>
    <row r="18" spans="1:9" ht="14.45" customHeight="1" x14ac:dyDescent="0.25">
      <c r="A18" s="8" t="s">
        <v>20</v>
      </c>
      <c r="B18" s="62">
        <v>96.3125</v>
      </c>
      <c r="C18" s="62">
        <v>77.05</v>
      </c>
      <c r="D18" s="62">
        <v>67</v>
      </c>
      <c r="E18" s="12"/>
      <c r="G18" s="14"/>
      <c r="H18" s="14"/>
      <c r="I18" s="14"/>
    </row>
    <row r="19" spans="1:9" ht="14.1" customHeight="1" x14ac:dyDescent="0.25">
      <c r="A19" s="8" t="s">
        <v>21</v>
      </c>
      <c r="B19" s="62">
        <v>110.6875</v>
      </c>
      <c r="C19" s="62">
        <v>88.55</v>
      </c>
      <c r="D19" s="62">
        <v>77</v>
      </c>
      <c r="E19" s="12"/>
      <c r="G19" s="14"/>
      <c r="H19" s="14"/>
      <c r="I19" s="14"/>
    </row>
    <row r="20" spans="1:9" ht="14.45" customHeight="1" x14ac:dyDescent="0.25">
      <c r="A20" s="8" t="s">
        <v>22</v>
      </c>
      <c r="B20" s="62">
        <v>73.3125</v>
      </c>
      <c r="C20" s="62">
        <v>58.65</v>
      </c>
      <c r="D20" s="62">
        <v>51</v>
      </c>
      <c r="E20" s="12"/>
      <c r="G20" s="14"/>
      <c r="H20" s="14"/>
      <c r="I20" s="14"/>
    </row>
    <row r="21" spans="1:9" ht="14.45" customHeight="1" x14ac:dyDescent="0.25">
      <c r="A21" s="8" t="s">
        <v>23</v>
      </c>
      <c r="B21" s="62">
        <v>48.874999999999993</v>
      </c>
      <c r="C21" s="62">
        <v>39.099999999999994</v>
      </c>
      <c r="D21" s="62">
        <v>34</v>
      </c>
      <c r="E21" s="12"/>
      <c r="G21" s="14"/>
      <c r="H21" s="14"/>
      <c r="I21" s="14"/>
    </row>
    <row r="22" spans="1:9" ht="14.45" customHeight="1" x14ac:dyDescent="0.25">
      <c r="A22" s="8" t="s">
        <v>24</v>
      </c>
      <c r="B22" s="62">
        <v>41.687499999999993</v>
      </c>
      <c r="C22" s="62">
        <v>33.349999999999994</v>
      </c>
      <c r="D22" s="62">
        <v>29</v>
      </c>
      <c r="E22" s="12"/>
      <c r="G22" s="14"/>
      <c r="H22" s="14"/>
      <c r="I22" s="14"/>
    </row>
    <row r="23" spans="1:9" ht="14.45" customHeight="1" x14ac:dyDescent="0.25">
      <c r="A23" s="8" t="s">
        <v>25</v>
      </c>
      <c r="B23" s="62">
        <v>33.0625</v>
      </c>
      <c r="C23" s="62">
        <v>26.45</v>
      </c>
      <c r="D23" s="62">
        <v>23</v>
      </c>
      <c r="E23" s="12"/>
      <c r="G23" s="14"/>
      <c r="H23" s="14"/>
      <c r="I23" s="14"/>
    </row>
    <row r="24" spans="1:9" ht="14.45" customHeight="1" x14ac:dyDescent="0.25">
      <c r="A24" s="8" t="s">
        <v>13</v>
      </c>
      <c r="B24" s="62">
        <v>18.6875</v>
      </c>
      <c r="C24" s="62">
        <v>14.950000000000001</v>
      </c>
      <c r="D24" s="62">
        <v>13.000000000000002</v>
      </c>
      <c r="E24" s="12"/>
      <c r="G24" s="14"/>
      <c r="H24" s="14"/>
      <c r="I24" s="14"/>
    </row>
    <row r="25" spans="1:9" ht="14.45" customHeight="1" x14ac:dyDescent="0.25">
      <c r="A25" s="6" t="s">
        <v>26</v>
      </c>
      <c r="B25" s="61">
        <v>1690.5</v>
      </c>
      <c r="C25" s="61">
        <v>1352.3999999999999</v>
      </c>
      <c r="D25" s="61">
        <v>1176</v>
      </c>
      <c r="G25" s="14"/>
      <c r="H25" s="14"/>
      <c r="I25" s="14"/>
    </row>
    <row r="26" spans="1:9" ht="14.45" customHeight="1" x14ac:dyDescent="0.25">
      <c r="A26" s="6" t="s">
        <v>27</v>
      </c>
      <c r="B26" s="61">
        <v>150.9375</v>
      </c>
      <c r="C26" s="61">
        <v>120.75</v>
      </c>
      <c r="D26" s="61">
        <v>105</v>
      </c>
      <c r="G26" s="14"/>
      <c r="H26" s="14"/>
      <c r="I26" s="14"/>
    </row>
    <row r="27" spans="1:9" ht="14.45" customHeight="1" x14ac:dyDescent="0.25">
      <c r="A27" s="64"/>
      <c r="B27" s="64"/>
      <c r="C27" s="64"/>
      <c r="D27" s="64"/>
      <c r="G27" s="14"/>
      <c r="H27" s="14"/>
      <c r="I27" s="14"/>
    </row>
    <row r="28" spans="1:9" ht="14.45" customHeight="1" x14ac:dyDescent="0.25">
      <c r="A28" s="63" t="s">
        <v>28</v>
      </c>
      <c r="B28" s="63"/>
      <c r="C28" s="63"/>
      <c r="D28" s="63"/>
      <c r="G28" s="14"/>
      <c r="H28" s="14"/>
      <c r="I28" s="14"/>
    </row>
    <row r="29" spans="1:9" ht="14.45" customHeight="1" x14ac:dyDescent="0.25">
      <c r="A29" s="8" t="s">
        <v>29</v>
      </c>
      <c r="B29" s="62">
        <v>15</v>
      </c>
      <c r="C29" s="62">
        <v>10</v>
      </c>
      <c r="D29" s="62">
        <v>-29</v>
      </c>
      <c r="G29" s="14"/>
      <c r="H29" s="14"/>
      <c r="I29" s="14"/>
    </row>
    <row r="30" spans="1:9" ht="14.45" customHeight="1" x14ac:dyDescent="0.25">
      <c r="A30" s="8" t="s">
        <v>30</v>
      </c>
      <c r="B30" s="62">
        <v>5</v>
      </c>
      <c r="C30" s="62">
        <v>5</v>
      </c>
      <c r="D30" s="62">
        <v>5</v>
      </c>
      <c r="G30" s="14"/>
      <c r="H30" s="14"/>
      <c r="I30" s="14"/>
    </row>
    <row r="31" spans="1:9" ht="14.45" customHeight="1" x14ac:dyDescent="0.25">
      <c r="A31" s="8" t="s">
        <v>31</v>
      </c>
      <c r="B31" s="62">
        <v>-40.831029494852729</v>
      </c>
      <c r="C31" s="62">
        <v>-37.65713207733485</v>
      </c>
      <c r="D31" s="62">
        <v>-37.288776835930257</v>
      </c>
      <c r="G31" s="14"/>
      <c r="H31" s="14"/>
      <c r="I31" s="14"/>
    </row>
    <row r="32" spans="1:9" ht="14.45" customHeight="1" x14ac:dyDescent="0.25">
      <c r="A32" s="8" t="s">
        <v>32</v>
      </c>
      <c r="B32" s="62">
        <v>2</v>
      </c>
      <c r="C32" s="62">
        <v>1</v>
      </c>
      <c r="D32" s="62">
        <v>-5</v>
      </c>
      <c r="G32" s="14"/>
      <c r="H32" s="14"/>
      <c r="I32" s="14"/>
    </row>
    <row r="33" spans="1:9" ht="14.45" customHeight="1" x14ac:dyDescent="0.25">
      <c r="A33" s="8" t="s">
        <v>33</v>
      </c>
      <c r="B33" s="62">
        <v>-2</v>
      </c>
      <c r="C33" s="62">
        <v>-2</v>
      </c>
      <c r="D33" s="62">
        <v>-15</v>
      </c>
      <c r="G33" s="14"/>
      <c r="H33" s="14"/>
      <c r="I33" s="14"/>
    </row>
    <row r="34" spans="1:9" ht="14.45" customHeight="1" x14ac:dyDescent="0.25">
      <c r="A34" s="8" t="s">
        <v>34</v>
      </c>
      <c r="B34" s="62">
        <v>-3</v>
      </c>
      <c r="C34" s="62">
        <v>-7</v>
      </c>
      <c r="D34" s="62">
        <v>-33</v>
      </c>
      <c r="G34" s="14"/>
      <c r="H34" s="14"/>
      <c r="I34" s="14"/>
    </row>
    <row r="35" spans="1:9" x14ac:dyDescent="0.25">
      <c r="A35" s="8" t="s">
        <v>35</v>
      </c>
      <c r="B35" s="62">
        <v>-1</v>
      </c>
      <c r="C35" s="62">
        <v>-2</v>
      </c>
      <c r="D35" s="62">
        <v>-19</v>
      </c>
      <c r="G35" s="14"/>
      <c r="H35" s="14"/>
      <c r="I35" s="14"/>
    </row>
    <row r="36" spans="1:9" x14ac:dyDescent="0.25">
      <c r="A36" s="6" t="s">
        <v>36</v>
      </c>
      <c r="B36" s="61">
        <v>-24.831029494852729</v>
      </c>
      <c r="C36" s="61">
        <v>-32.65713207733485</v>
      </c>
      <c r="D36" s="61">
        <v>-133.28877683593026</v>
      </c>
      <c r="G36" s="14"/>
      <c r="H36" s="14"/>
      <c r="I36" s="14"/>
    </row>
    <row r="37" spans="1:9" x14ac:dyDescent="0.25">
      <c r="A37" s="60"/>
      <c r="B37" s="59"/>
      <c r="C37" s="59"/>
      <c r="D37" s="59"/>
      <c r="G37" s="14"/>
      <c r="H37" s="14"/>
      <c r="I37" s="14"/>
    </row>
    <row r="38" spans="1:9" x14ac:dyDescent="0.25">
      <c r="A38" s="58" t="s">
        <v>37</v>
      </c>
      <c r="B38" s="61">
        <v>126.10647050514727</v>
      </c>
      <c r="C38" s="61">
        <v>88.09286792266515</v>
      </c>
      <c r="D38" s="61">
        <v>-28.288776835930264</v>
      </c>
      <c r="G38" s="14"/>
      <c r="H38" s="14"/>
      <c r="I38" s="14"/>
    </row>
    <row r="39" spans="1:9" x14ac:dyDescent="0.25">
      <c r="A39" s="8" t="s">
        <v>38</v>
      </c>
      <c r="B39" s="61">
        <v>-8.8717117555661957</v>
      </c>
      <c r="C39" s="61">
        <v>-12.690215471493165</v>
      </c>
      <c r="D39" s="61">
        <v>1.9406431355453542</v>
      </c>
      <c r="G39" s="14"/>
      <c r="H39" s="14"/>
      <c r="I39" s="14"/>
    </row>
    <row r="40" spans="1:9" x14ac:dyDescent="0.25">
      <c r="A40" s="6" t="s">
        <v>39</v>
      </c>
      <c r="B40" s="61">
        <v>117.23475874958108</v>
      </c>
      <c r="C40" s="61">
        <v>75.402652451171988</v>
      </c>
      <c r="D40" s="61">
        <v>-26.34813370038491</v>
      </c>
      <c r="G40" s="14"/>
      <c r="H40" s="14"/>
      <c r="I40" s="14"/>
    </row>
    <row r="41" spans="1:9" x14ac:dyDescent="0.25">
      <c r="A41" s="8"/>
      <c r="B41" s="8"/>
      <c r="C41" s="8"/>
      <c r="D41" s="8"/>
      <c r="G41" s="14"/>
      <c r="H41" s="14"/>
      <c r="I41" s="14"/>
    </row>
    <row r="42" spans="1:9" x14ac:dyDescent="0.25">
      <c r="A42" s="6" t="s">
        <v>40</v>
      </c>
      <c r="B42" s="57">
        <v>0.99774262765600918</v>
      </c>
      <c r="C42" s="57">
        <v>0.60322121960937591</v>
      </c>
      <c r="D42" s="57">
        <v>-0.22423943574795668</v>
      </c>
      <c r="G42" s="14"/>
      <c r="H42" s="14"/>
      <c r="I42" s="14"/>
    </row>
    <row r="43" spans="1:9" x14ac:dyDescent="0.25">
      <c r="A43" s="6" t="s">
        <v>41</v>
      </c>
      <c r="B43" s="57">
        <v>0.95023107395810391</v>
      </c>
      <c r="C43" s="57">
        <v>0.58565166952366587</v>
      </c>
      <c r="D43" s="57">
        <v>-0.21770819004655986</v>
      </c>
      <c r="G43" s="14"/>
      <c r="H43" s="14"/>
      <c r="I43" s="14"/>
    </row>
    <row r="48" spans="1:9" x14ac:dyDescent="0.25">
      <c r="A48" s="3"/>
    </row>
    <row r="59" spans="2:5" x14ac:dyDescent="0.25">
      <c r="B59" s="13"/>
      <c r="C59" s="13"/>
      <c r="D59" s="13"/>
      <c r="E59" s="13"/>
    </row>
    <row r="62" spans="2:5" x14ac:dyDescent="0.25">
      <c r="B62" s="14"/>
      <c r="C62" s="14"/>
      <c r="D62" s="14"/>
      <c r="E62" s="10"/>
    </row>
    <row r="63" spans="2:5" x14ac:dyDescent="0.25">
      <c r="B63" s="14"/>
      <c r="C63" s="14"/>
      <c r="D63" s="14"/>
      <c r="E63" s="10"/>
    </row>
    <row r="64" spans="2:5" x14ac:dyDescent="0.25">
      <c r="B64" s="14"/>
      <c r="C64" s="14"/>
      <c r="D64" s="14"/>
      <c r="E64" s="10"/>
    </row>
    <row r="65" spans="2:5" x14ac:dyDescent="0.25">
      <c r="B65" s="14"/>
      <c r="C65" s="14"/>
      <c r="D65" s="14"/>
      <c r="E65" s="10"/>
    </row>
    <row r="66" spans="2:5" x14ac:dyDescent="0.25">
      <c r="B66" s="14"/>
      <c r="C66" s="14"/>
      <c r="D66" s="14"/>
      <c r="E66" s="10"/>
    </row>
    <row r="67" spans="2:5" x14ac:dyDescent="0.25">
      <c r="B67" s="14"/>
      <c r="C67" s="14"/>
      <c r="D67" s="14"/>
      <c r="E67" s="10"/>
    </row>
    <row r="68" spans="2:5" x14ac:dyDescent="0.25">
      <c r="B68" s="14"/>
      <c r="C68" s="14"/>
      <c r="D68" s="14"/>
      <c r="E68" s="10"/>
    </row>
    <row r="69" spans="2:5" x14ac:dyDescent="0.25">
      <c r="B69" s="14"/>
      <c r="C69" s="14"/>
      <c r="D69" s="14"/>
      <c r="E69" s="10"/>
    </row>
    <row r="70" spans="2:5" x14ac:dyDescent="0.25">
      <c r="B70" s="14"/>
      <c r="C70" s="14"/>
      <c r="D70" s="14"/>
      <c r="E70" s="10"/>
    </row>
    <row r="71" spans="2:5" x14ac:dyDescent="0.25">
      <c r="B71" s="14"/>
      <c r="C71" s="14"/>
      <c r="D71" s="14"/>
      <c r="E71" s="10"/>
    </row>
    <row r="72" spans="2:5" x14ac:dyDescent="0.25">
      <c r="B72" s="14"/>
      <c r="C72" s="14"/>
      <c r="D72" s="14"/>
      <c r="E72" s="10"/>
    </row>
    <row r="73" spans="2:5" x14ac:dyDescent="0.25">
      <c r="B73" s="14"/>
      <c r="C73" s="14"/>
      <c r="D73" s="14"/>
      <c r="E73" s="10"/>
    </row>
    <row r="74" spans="2:5" x14ac:dyDescent="0.25">
      <c r="B74" s="14"/>
      <c r="C74" s="14"/>
      <c r="D74" s="14"/>
      <c r="E74" s="10"/>
    </row>
    <row r="75" spans="2:5" x14ac:dyDescent="0.25">
      <c r="B75" s="14"/>
      <c r="C75" s="14"/>
      <c r="D75" s="14"/>
      <c r="E75" s="10"/>
    </row>
    <row r="76" spans="2:5" x14ac:dyDescent="0.25">
      <c r="B76" s="14"/>
      <c r="C76" s="14"/>
      <c r="D76" s="14"/>
      <c r="E76" s="10"/>
    </row>
    <row r="77" spans="2:5" x14ac:dyDescent="0.25">
      <c r="B77" s="14"/>
      <c r="C77" s="14"/>
      <c r="D77" s="14"/>
      <c r="E77" s="10"/>
    </row>
    <row r="78" spans="2:5" x14ac:dyDescent="0.25">
      <c r="B78" s="14"/>
      <c r="C78" s="14"/>
      <c r="D78" s="14"/>
    </row>
    <row r="79" spans="2:5" x14ac:dyDescent="0.25">
      <c r="B79" s="14"/>
      <c r="C79" s="14"/>
      <c r="D79" s="14"/>
      <c r="E79" s="10"/>
    </row>
    <row r="80" spans="2:5" x14ac:dyDescent="0.25">
      <c r="B80" s="14"/>
      <c r="C80" s="14"/>
      <c r="D80" s="14"/>
    </row>
    <row r="81" spans="2:5" x14ac:dyDescent="0.25">
      <c r="B81" s="14"/>
      <c r="C81" s="14"/>
      <c r="D81" s="14"/>
    </row>
    <row r="82" spans="2:5" x14ac:dyDescent="0.25">
      <c r="B82" s="14"/>
      <c r="C82" s="14"/>
      <c r="D82" s="14"/>
    </row>
    <row r="83" spans="2:5" x14ac:dyDescent="0.25">
      <c r="B83" s="14"/>
      <c r="C83" s="14"/>
      <c r="D83" s="14"/>
      <c r="E83" s="10"/>
    </row>
    <row r="84" spans="2:5" x14ac:dyDescent="0.25">
      <c r="B84" s="14"/>
      <c r="C84" s="14"/>
      <c r="D84" s="14"/>
      <c r="E84" s="10"/>
    </row>
    <row r="85" spans="2:5" x14ac:dyDescent="0.25">
      <c r="B85" s="14"/>
      <c r="C85" s="14"/>
      <c r="D85" s="14"/>
      <c r="E85" s="10"/>
    </row>
    <row r="86" spans="2:5" x14ac:dyDescent="0.25">
      <c r="B86" s="14"/>
      <c r="C86" s="14"/>
      <c r="D86" s="14"/>
    </row>
    <row r="87" spans="2:5" x14ac:dyDescent="0.25">
      <c r="B87" s="14"/>
      <c r="C87" s="14"/>
      <c r="D87" s="14"/>
    </row>
    <row r="88" spans="2:5" x14ac:dyDescent="0.25">
      <c r="B88" s="14"/>
      <c r="C88" s="14"/>
      <c r="D88" s="14"/>
      <c r="E88" s="10"/>
    </row>
    <row r="89" spans="2:5" x14ac:dyDescent="0.25">
      <c r="B89" s="14"/>
      <c r="C89" s="14"/>
      <c r="D89" s="14"/>
      <c r="E89" s="10"/>
    </row>
    <row r="90" spans="2:5" x14ac:dyDescent="0.25">
      <c r="B90" s="14"/>
      <c r="C90" s="14"/>
      <c r="D90" s="14"/>
      <c r="E90" s="10"/>
    </row>
    <row r="91" spans="2:5" x14ac:dyDescent="0.25">
      <c r="B91" s="14"/>
      <c r="C91" s="14"/>
      <c r="D91" s="14"/>
      <c r="E91" s="10"/>
    </row>
    <row r="92" spans="2:5" x14ac:dyDescent="0.25">
      <c r="B92" s="14"/>
      <c r="C92" s="14"/>
      <c r="D92" s="14"/>
      <c r="E92" s="10"/>
    </row>
    <row r="93" spans="2:5" x14ac:dyDescent="0.25">
      <c r="B93" s="14"/>
      <c r="C93" s="14"/>
      <c r="D93" s="14"/>
    </row>
    <row r="94" spans="2:5" x14ac:dyDescent="0.25">
      <c r="B94" s="14"/>
      <c r="C94" s="14"/>
      <c r="D94" s="14"/>
    </row>
    <row r="95" spans="2:5" x14ac:dyDescent="0.25">
      <c r="B95" s="14"/>
      <c r="C95" s="14"/>
      <c r="D95" s="14"/>
    </row>
    <row r="96" spans="2:5" x14ac:dyDescent="0.25">
      <c r="B96" s="14"/>
      <c r="C96" s="14"/>
      <c r="D96" s="14"/>
    </row>
    <row r="97" spans="2:5" x14ac:dyDescent="0.25">
      <c r="B97" s="14"/>
      <c r="C97" s="14"/>
      <c r="D97" s="14"/>
      <c r="E97" s="12"/>
    </row>
    <row r="98" spans="2:5" x14ac:dyDescent="0.25">
      <c r="B98" s="14"/>
      <c r="C98" s="14"/>
      <c r="D98" s="14"/>
      <c r="E98" s="12"/>
    </row>
    <row r="99" spans="2:5" x14ac:dyDescent="0.25">
      <c r="B99" s="10"/>
      <c r="C99" s="10"/>
      <c r="D99" s="10"/>
    </row>
    <row r="100" spans="2:5" x14ac:dyDescent="0.25">
      <c r="B100" s="10"/>
      <c r="C100" s="10"/>
      <c r="D100" s="10"/>
      <c r="E100" s="10"/>
    </row>
    <row r="101" spans="2:5" x14ac:dyDescent="0.25">
      <c r="B101" s="10"/>
      <c r="C101" s="10"/>
      <c r="D101" s="10"/>
      <c r="E101" s="10"/>
    </row>
    <row r="102" spans="2:5" x14ac:dyDescent="0.25">
      <c r="B102" s="10"/>
      <c r="C102" s="10"/>
      <c r="D102" s="10"/>
      <c r="E102" s="12"/>
    </row>
  </sheetData>
  <mergeCells count="4">
    <mergeCell ref="A1:D1"/>
    <mergeCell ref="A2:D2"/>
    <mergeCell ref="A3:D3"/>
    <mergeCell ref="A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Instructions</vt:lpstr>
      <vt:lpstr>1_b</vt:lpstr>
      <vt:lpstr>1_e-ii</vt:lpstr>
      <vt:lpstr>3_b</vt:lpstr>
      <vt:lpstr>3_c</vt:lpstr>
      <vt:lpstr>4_a-ii</vt:lpstr>
      <vt:lpstr>6 _a</vt:lpstr>
      <vt:lpstr>Case Study Exhibits --&gt;</vt:lpstr>
      <vt:lpstr>BJA Sect 2.7 Exh A</vt:lpstr>
      <vt:lpstr>BJA Sect 2.7 Exh B</vt:lpstr>
      <vt:lpstr>BJA Sect 2.7 Exh C</vt:lpstr>
      <vt:lpstr>BJT Sect 3.5 Exh A</vt:lpstr>
      <vt:lpstr>BJT Sect 3.5 Exh B</vt:lpstr>
      <vt:lpstr>BJT Sect 3.5 Exh C</vt:lpstr>
      <vt:lpstr>Frenz Sect 4.5 Exh B</vt:lpstr>
      <vt:lpstr>Big Ben Sect 5.5 IS</vt:lpstr>
      <vt:lpstr>Big Ben Sect 5.5 BS</vt:lpstr>
      <vt:lpstr>Darwin Sect 6.8 Exh A</vt:lpstr>
      <vt:lpstr>Darwin Sect 6.8 Exh B</vt:lpstr>
      <vt:lpstr>Snappy Sect 7.4</vt:lpstr>
      <vt:lpstr>SEA Sect 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2022-07-08T20:18:18Z</dcterms:created>
  <dcterms:modified xsi:type="dcterms:W3CDTF">2024-08-08T15:20:29Z</dcterms:modified>
</cp:coreProperties>
</file>